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20" windowWidth="19320" windowHeight="9975" activeTab="1"/>
  </bookViews>
  <sheets>
    <sheet name="Опросный лист" sheetId="1" r:id="rId1"/>
    <sheet name="Пояснения по заполнению" sheetId="2" r:id="rId2"/>
  </sheets>
  <definedNames>
    <definedName name="_xlnm._FilterDatabase" localSheetId="0" hidden="1">'Опросный лист'!$P$30:$P$32</definedName>
    <definedName name="№_реле">'Опросный лист'!$H$28:$H$30</definedName>
    <definedName name="_xlnm.Print_Area" localSheetId="0">'Опросный лист'!$A$1:$K$88</definedName>
  </definedNames>
  <calcPr calcId="144525" refMode="R1C1"/>
  <customWorkbookViews>
    <customWorkbookView name="ugrevatovaiv - Личное представление" guid="{5E0B3BB5-CA15-4E29-9F54-F2175EE170A2}" mergeInterval="0" personalView="1" maximized="1" xWindow="1" yWindow="1" windowWidth="1600" windowHeight="680" activeSheetId="1" showComments="commIndAndComment"/>
    <customWorkbookView name="procenko - Личное представление" guid="{30FF20D5-3911-424E-9382-441F659ED31C}" mergeInterval="0" personalView="1" maximized="1" xWindow="1" yWindow="1" windowWidth="1920" windowHeight="855" activeSheetId="1"/>
  </customWorkbookViews>
</workbook>
</file>

<file path=xl/calcChain.xml><?xml version="1.0" encoding="utf-8"?>
<calcChain xmlns="http://schemas.openxmlformats.org/spreadsheetml/2006/main">
  <c r="G92" i="1" l="1"/>
  <c r="H92" i="1" s="1"/>
  <c r="H95" i="1"/>
  <c r="G96" i="1"/>
  <c r="L96" i="1" s="1"/>
  <c r="H96" i="1"/>
  <c r="S96" i="1" s="1"/>
  <c r="G95" i="1"/>
  <c r="E140" i="1"/>
  <c r="E139" i="1"/>
  <c r="D42" i="1"/>
  <c r="D41" i="1"/>
  <c r="E141" i="1" l="1"/>
  <c r="I14" i="1"/>
  <c r="D105" i="1"/>
  <c r="D104" i="1"/>
  <c r="D103" i="1"/>
  <c r="D102" i="1"/>
  <c r="D101" i="1"/>
  <c r="D40" i="1"/>
  <c r="D111" i="1" s="1"/>
  <c r="E130" i="1"/>
  <c r="G111" i="1"/>
  <c r="D100" i="1"/>
  <c r="D109" i="1"/>
  <c r="E106" i="1"/>
  <c r="D106" i="1" s="1"/>
  <c r="D124" i="1"/>
  <c r="E131" i="1" l="1"/>
  <c r="E132" i="1"/>
  <c r="H109" i="1"/>
  <c r="G109" i="1"/>
  <c r="L95" i="1" s="1"/>
  <c r="E136" i="1"/>
  <c r="E135" i="1"/>
  <c r="D112" i="1"/>
  <c r="E133" i="1" l="1"/>
  <c r="S92" i="1"/>
  <c r="S95" i="1"/>
  <c r="E137" i="1"/>
  <c r="D90" i="1"/>
  <c r="L92" i="1" l="1"/>
</calcChain>
</file>

<file path=xl/comments1.xml><?xml version="1.0" encoding="utf-8"?>
<comments xmlns="http://schemas.openxmlformats.org/spreadsheetml/2006/main">
  <authors>
    <author>procenko</author>
  </authors>
  <commentList>
    <comment ref="E14" authorId="0">
      <text>
        <r>
          <rPr>
            <sz val="9"/>
            <color indexed="81"/>
            <rFont val="Tahoma"/>
            <family val="2"/>
            <charset val="204"/>
          </rPr>
          <t xml:space="preserve">Для АГЗС (СУГ по ГОСТ 27578-87) определяемый компонент БУТАН;
Для АЗС (бензин, дизельное топливо) определяемый компонент ГЕКСАН
Для нефтебаз (пары нефтепродуктов) определяемый компонент ГЕКСАН
Для АГНКС, для мест хранения метана (метан, природный газ) определяемый компонент МЕТАН
</t>
        </r>
        <r>
          <rPr>
            <b/>
            <sz val="9"/>
            <color indexed="81"/>
            <rFont val="Tahoma"/>
            <family val="2"/>
            <charset val="204"/>
          </rPr>
          <t>По умолчанию будет установлен определяемый компонент ПРОПАН</t>
        </r>
      </text>
    </comment>
    <comment ref="J28" authorId="0">
      <text>
        <r>
          <rPr>
            <sz val="9"/>
            <color indexed="81"/>
            <rFont val="Tahoma"/>
            <family val="2"/>
            <charset val="204"/>
          </rPr>
          <t xml:space="preserve">По умолчанию значение гистерезиса 5%
</t>
        </r>
      </text>
    </comment>
  </commentList>
</comments>
</file>

<file path=xl/sharedStrings.xml><?xml version="1.0" encoding="utf-8"?>
<sst xmlns="http://schemas.openxmlformats.org/spreadsheetml/2006/main" count="113" uniqueCount="99">
  <si>
    <t>Заказчик</t>
  </si>
  <si>
    <t>Направление срабатывания</t>
  </si>
  <si>
    <t>Примечания</t>
  </si>
  <si>
    <t xml:space="preserve">    Контактное лицо</t>
  </si>
  <si>
    <t xml:space="preserve">    Телефон</t>
  </si>
  <si>
    <t xml:space="preserve">Опросный лист </t>
  </si>
  <si>
    <t>шт.</t>
  </si>
  <si>
    <t xml:space="preserve">    Электронная почта</t>
  </si>
  <si>
    <t>Общие пояснения</t>
  </si>
  <si>
    <t>Пояснения по разделам опросного листа</t>
  </si>
  <si>
    <t xml:space="preserve">Уважаемые Заказчики, рекомендуем Вам ознакомиться с данными пояснениями. Это поможет Вам правильно заполнить опросный лист и получить в конечном итоге продукцию, полностью соответствующую Вашим требованиям. Обращаем Ваше внимание, что для выставления счета на продукцию нам потребуются реквизиты Вашего предприятия. </t>
  </si>
  <si>
    <t xml:space="preserve">Пояснения по заполнению опросного листа на следующем листе файла </t>
  </si>
  <si>
    <t>Поверочный компонент</t>
  </si>
  <si>
    <t>Порог 1</t>
  </si>
  <si>
    <t>Порог 2</t>
  </si>
  <si>
    <t>Порог 3</t>
  </si>
  <si>
    <t>Концентрация (Cn), % от НКПР</t>
  </si>
  <si>
    <t>Порог 4</t>
  </si>
  <si>
    <t>Порог 5</t>
  </si>
  <si>
    <t>Количество однотипных газоанализаторов в заказе</t>
  </si>
  <si>
    <r>
      <t>2.</t>
    </r>
    <r>
      <rPr>
        <b/>
        <sz val="12"/>
        <color indexed="8"/>
        <rFont val="Times New Roman"/>
        <family val="1"/>
        <charset val="204"/>
      </rPr>
      <t>  </t>
    </r>
    <r>
      <rPr>
        <b/>
        <sz val="12"/>
        <color indexed="8"/>
        <rFont val="Arial"/>
        <family val="2"/>
        <charset val="204"/>
      </rPr>
      <t xml:space="preserve">Место установки. </t>
    </r>
    <r>
      <rPr>
        <sz val="12"/>
        <color indexed="8"/>
        <rFont val="Arial"/>
        <family val="2"/>
        <charset val="204"/>
      </rPr>
      <t>Указать предполагаемое место установки газоанализатора</t>
    </r>
  </si>
  <si>
    <t>Адрес газосигнализатора в СИ СЕНС (Ad)</t>
  </si>
  <si>
    <r>
      <t xml:space="preserve">Пороги аварийной </t>
    </r>
    <r>
      <rPr>
        <b/>
        <u/>
        <sz val="11"/>
        <color indexed="8"/>
        <rFont val="Calibri"/>
        <family val="2"/>
        <charset val="204"/>
      </rPr>
      <t>не блокирующейся</t>
    </r>
    <r>
      <rPr>
        <b/>
        <sz val="11"/>
        <color indexed="8"/>
        <rFont val="Calibri"/>
        <family val="2"/>
        <charset val="204"/>
      </rPr>
      <t xml:space="preserve"> сигнализации</t>
    </r>
  </si>
  <si>
    <r>
      <t xml:space="preserve">Пороги аварийной </t>
    </r>
    <r>
      <rPr>
        <b/>
        <u/>
        <sz val="11"/>
        <color indexed="8"/>
        <rFont val="Calibri"/>
        <family val="2"/>
        <charset val="204"/>
      </rPr>
      <t>блокирующейся</t>
    </r>
    <r>
      <rPr>
        <b/>
        <sz val="11"/>
        <color indexed="8"/>
        <rFont val="Calibri"/>
        <family val="2"/>
        <charset val="204"/>
      </rPr>
      <t xml:space="preserve"> сигнализации</t>
    </r>
  </si>
  <si>
    <r>
      <t>1.</t>
    </r>
    <r>
      <rPr>
        <b/>
        <sz val="12"/>
        <color indexed="8"/>
        <rFont val="Times New Roman"/>
        <family val="1"/>
        <charset val="204"/>
      </rPr>
      <t>  </t>
    </r>
    <r>
      <rPr>
        <b/>
        <sz val="12"/>
        <color indexed="8"/>
        <rFont val="Arial"/>
        <family val="2"/>
        <charset val="204"/>
      </rPr>
      <t xml:space="preserve">Заказчик. </t>
    </r>
    <r>
      <rPr>
        <sz val="12"/>
        <color indexed="8"/>
        <rFont val="Arial"/>
        <family val="2"/>
        <charset val="204"/>
      </rPr>
      <t>Указывается наименование юридического или Ф.И.О. физического лица</t>
    </r>
  </si>
  <si>
    <r>
      <t xml:space="preserve">9. Значение гистерезиса (Gc), %: </t>
    </r>
    <r>
      <rPr>
        <sz val="12"/>
        <color indexed="8"/>
        <rFont val="Arial"/>
        <family val="2"/>
        <charset val="204"/>
      </rPr>
      <t>Для обеспечения устойчивой работы систем автоматики, газосигнализатор имеет настраиваемое значение гистерезиса срабатывания.
Гистерезис – величина отклонения концентрации от порогового значения в сторону увеличения для нижнего порога и в сторону уменьшения для верхнего порога, в пределах которого не будет происходить сброс установленного события и  возврат к пороговому значению параметра не вызовет повторного срабатывания. Значение гистерезиса распространяется на все установленные пороговые  значения концентрации одновременно.
 Заводская установка параметра по умолчанию - 5%</t>
    </r>
  </si>
  <si>
    <r>
      <t xml:space="preserve">7.  Пороги аварийной </t>
    </r>
    <r>
      <rPr>
        <b/>
        <u/>
        <sz val="12"/>
        <color indexed="8"/>
        <rFont val="Arial"/>
        <family val="2"/>
        <charset val="204"/>
      </rPr>
      <t>блокирующейся</t>
    </r>
    <r>
      <rPr>
        <b/>
        <sz val="12"/>
        <color indexed="8"/>
        <rFont val="Arial"/>
        <family val="2"/>
        <charset val="204"/>
      </rPr>
      <t xml:space="preserve">  сигнализации: </t>
    </r>
    <r>
      <rPr>
        <sz val="12"/>
        <color indexed="8"/>
        <rFont val="Arial"/>
        <family val="2"/>
        <charset val="204"/>
      </rPr>
      <t>Для каждого из порогов задаются: пороговое значение концентрации (Cn) в % от НКПР и направление срабатывания (по превышению или по снижению). Если сигнализация не требуется условиями применения - ячейки не заполняются. По умолчанию для порога 5 при выпуске из производства устанавливается значение 50%.</t>
    </r>
  </si>
  <si>
    <t>Состояние контактов реле при наступлении события</t>
  </si>
  <si>
    <t>№ Реле</t>
  </si>
  <si>
    <t>Событие, по которому срабатывает реле</t>
  </si>
  <si>
    <r>
      <rPr>
        <b/>
        <sz val="11"/>
        <color theme="1"/>
        <rFont val="Calibri"/>
        <family val="2"/>
        <charset val="204"/>
        <scheme val="minor"/>
      </rPr>
      <t>Значение гистерезиса (Gc),</t>
    </r>
    <r>
      <rPr>
        <sz val="11"/>
        <color theme="1"/>
        <rFont val="Calibri"/>
        <family val="2"/>
        <charset val="204"/>
        <scheme val="minor"/>
      </rPr>
      <t xml:space="preserve"> %</t>
    </r>
  </si>
  <si>
    <t>Параметры сигнальных реле</t>
  </si>
  <si>
    <r>
      <t xml:space="preserve">5. Интерфейсы: </t>
    </r>
    <r>
      <rPr>
        <sz val="12"/>
        <color indexed="8"/>
        <rFont val="Arial"/>
        <family val="2"/>
        <charset val="204"/>
      </rPr>
      <t>В данном разделе необходимо выбрать тип информационного сигнала, по которым будет обеспечиваться  вывод информации об измеренной величине концентрации.</t>
    </r>
  </si>
  <si>
    <r>
      <t>6.</t>
    </r>
    <r>
      <rPr>
        <b/>
        <sz val="12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Arial"/>
        <family val="2"/>
        <charset val="204"/>
      </rPr>
      <t xml:space="preserve">Пороги аварийной </t>
    </r>
    <r>
      <rPr>
        <b/>
        <u/>
        <sz val="12"/>
        <color indexed="8"/>
        <rFont val="Arial"/>
        <family val="2"/>
        <charset val="204"/>
      </rPr>
      <t>не блокирующейся</t>
    </r>
    <r>
      <rPr>
        <b/>
        <sz val="12"/>
        <color indexed="8"/>
        <rFont val="Arial"/>
        <family val="2"/>
        <charset val="204"/>
      </rPr>
      <t xml:space="preserve">  сигнализации: </t>
    </r>
    <r>
      <rPr>
        <sz val="12"/>
        <color indexed="8"/>
        <rFont val="Arial"/>
        <family val="2"/>
        <charset val="204"/>
      </rPr>
      <t>Для каждого из порогов задаются: пороговое значение концентрации (Cn) в % от НКПР и направление срабатывания (по превышению или по снижению). Если сигнализация не требуется условиями применения - ячейки не заполняются.</t>
    </r>
  </si>
  <si>
    <t>Защитная оболочка кабеля (бронекабель)</t>
  </si>
  <si>
    <t>Металлорукав dвнут.=10 мм</t>
  </si>
  <si>
    <t>Металлорукав dвнут.=12 мм</t>
  </si>
  <si>
    <t>Без защитной оболочки</t>
  </si>
  <si>
    <r>
      <t>13.</t>
    </r>
    <r>
      <rPr>
        <b/>
        <sz val="12"/>
        <color indexed="8"/>
        <rFont val="Times New Roman"/>
        <family val="1"/>
        <charset val="204"/>
      </rPr>
      <t xml:space="preserve">     </t>
    </r>
    <r>
      <rPr>
        <b/>
        <sz val="12"/>
        <color indexed="8"/>
        <rFont val="Arial"/>
        <family val="2"/>
        <charset val="204"/>
      </rPr>
      <t>Примечание.</t>
    </r>
    <r>
      <rPr>
        <sz val="12"/>
        <color indexed="8"/>
        <rFont val="Arial"/>
        <family val="2"/>
        <charset val="204"/>
      </rPr>
      <t xml:space="preserve"> В данный раздел вносится информация, не нашедшая отражения в предыдущих разделах опросного листа (особые указания по отгрузке, формированию счета и т. д.).</t>
    </r>
  </si>
  <si>
    <r>
      <t>14.</t>
    </r>
    <r>
      <rPr>
        <b/>
        <sz val="12"/>
        <color indexed="8"/>
        <rFont val="Times New Roman"/>
        <family val="1"/>
        <charset val="204"/>
      </rPr>
      <t xml:space="preserve">   </t>
    </r>
    <r>
      <rPr>
        <b/>
        <sz val="12"/>
        <color indexed="8"/>
        <rFont val="Arial"/>
        <family val="2"/>
        <charset val="204"/>
      </rPr>
      <t>Реквизиты контактного лица.</t>
    </r>
    <r>
      <rPr>
        <sz val="12"/>
        <color indexed="8"/>
        <rFont val="Arial"/>
        <family val="2"/>
        <charset val="204"/>
      </rPr>
      <t xml:space="preserve"> Просим Вас указать фамилию имя и отчество лица (полностью), заполнившего опросный лист, а также его телефон и электронную почту для уточнения деталей заказа.</t>
    </r>
  </si>
  <si>
    <t>Пояснения по заполнению опросного листа заказа газосигнализатора СЕНС СГ-ДГ</t>
  </si>
  <si>
    <r>
      <t>4.</t>
    </r>
    <r>
      <rPr>
        <b/>
        <sz val="12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Arial"/>
        <family val="2"/>
        <charset val="204"/>
      </rPr>
      <t xml:space="preserve">Поверочный компонент: </t>
    </r>
    <r>
      <rPr>
        <sz val="12"/>
        <color indexed="8"/>
        <rFont val="Arial"/>
        <family val="2"/>
        <charset val="204"/>
      </rPr>
      <t>Устанавливается автоматически в зависимости от определяемого компонента. Пропан (C3H8) - для газосигнализатора СЕНС СГ-ДГ. Метан (CH4) - для газосигнализатора СЕНС СГ-ДГ-CH4.</t>
    </r>
  </si>
  <si>
    <t>Достижение порога 2</t>
  </si>
  <si>
    <t>Газосигнализаторы СЕНС</t>
  </si>
  <si>
    <t>Определяемы компонент</t>
  </si>
  <si>
    <r>
      <t>3.</t>
    </r>
    <r>
      <rPr>
        <b/>
        <sz val="12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Arial"/>
        <family val="2"/>
        <charset val="204"/>
      </rPr>
      <t xml:space="preserve">Определяемый компонент. </t>
    </r>
    <r>
      <rPr>
        <sz val="12"/>
        <color indexed="8"/>
        <rFont val="Arial"/>
        <family val="2"/>
        <charset val="204"/>
      </rPr>
      <t>Выбирается из выпадающего списка. Если компонент не выбран при заполнении опросного листа, будет изготовлен газосигнализатор, рассчитанный на определяемый компонент ПРОПАН (C3H8)</t>
    </r>
  </si>
  <si>
    <t>Линия СЕНС</t>
  </si>
  <si>
    <t>Достижение порога 1</t>
  </si>
  <si>
    <t>Реле не установлено</t>
  </si>
  <si>
    <t>Реле замкнуто</t>
  </si>
  <si>
    <t>Достижение порога 3</t>
  </si>
  <si>
    <t>Достижение порога 4</t>
  </si>
  <si>
    <t>Достижение порога 5</t>
  </si>
  <si>
    <t>Реле разомкнтуто</t>
  </si>
  <si>
    <t>Металлорукав dвнут.=15 мм</t>
  </si>
  <si>
    <t>по превышению</t>
  </si>
  <si>
    <t>Металлорукав dвнут.=20 мм</t>
  </si>
  <si>
    <t>Бронекабель Dвнеш от 8 до 16 мм</t>
  </si>
  <si>
    <t>Бронекабель Dвнеш от 14 до 21 мм</t>
  </si>
  <si>
    <t>Труба с внешней резьбой 1/2"</t>
  </si>
  <si>
    <t>Труба с внешней резьбой 3/4"</t>
  </si>
  <si>
    <t>Не определено</t>
  </si>
  <si>
    <t>Если "Линия не СЕНС" и "Не заданы параметры реле 1":</t>
  </si>
  <si>
    <t>Если "Линия СЕНС" и "Не заданы параметры реле 1":</t>
  </si>
  <si>
    <t>Линия сенс выбрана:</t>
  </si>
  <si>
    <t>Фн. Р1 не установлена:</t>
  </si>
  <si>
    <t xml:space="preserve">Направление Р1 не выбрано: </t>
  </si>
  <si>
    <t>Р1 определено правильно:</t>
  </si>
  <si>
    <t>Фн. Р2 не установлена:</t>
  </si>
  <si>
    <t xml:space="preserve">Направление Р2 не выбрано: </t>
  </si>
  <si>
    <t>Р2 определено правильно:</t>
  </si>
  <si>
    <t xml:space="preserve">     </t>
  </si>
  <si>
    <t>Параметры реле установлены неправильно</t>
  </si>
  <si>
    <t>По умолчанию на заводе-изготовителе будет установлен определяемый компонент ПРОПАН</t>
  </si>
  <si>
    <t>По умолчанию на заводе-изготовителе будет установлен Порог 5. 
Блокирующая сигнализация по превышению концентрация 50% от НКПР</t>
  </si>
  <si>
    <t>По умолчанию на заводе-изготовителе будет установлено значение гистерезиса 5%</t>
  </si>
  <si>
    <r>
      <t xml:space="preserve">10. Адрес газосигнализатора в СИ СЕНС (Ad): </t>
    </r>
    <r>
      <rPr>
        <sz val="12"/>
        <color indexed="8"/>
        <rFont val="Arial"/>
        <family val="2"/>
        <charset val="204"/>
      </rPr>
      <t>Для работы в составе системы СЕНС, каждое устройство имеет адрес.
Газосигнализатору можно присвоить адрес от 1 до 254. Адрес должен быть уникальным, т.е. у приборов, подключенных к одной линии СЕНС не должно быть одинаковых адресов. 
Газосигнализатор выдаёт в линию байт состояния, если только его адрес находится в пределах от 1 до 127. 
Примечание – Некоторые блоки коммутации, питания-коммутации системы СЕНС,  поддерживают работу с байтом состояния газосигнализатора, если его адрес находится в пределах от 1 до 31. 
Заводская установка адреса (параметра Ad) – от 01 до 08, если иное не оговорено заказом. Допускается на партию газосигнализаторов с одинаковыми параметрами указывать диапазон адресов. Например: "1-5"</t>
    </r>
    <r>
      <rPr>
        <b/>
        <sz val="12"/>
        <color indexed="8"/>
        <rFont val="Arial"/>
        <family val="2"/>
        <charset val="204"/>
      </rPr>
      <t xml:space="preserve">
</t>
    </r>
  </si>
  <si>
    <r>
      <t xml:space="preserve">11. Защитная оболочка кабеля (металорукав, бронекабель, труба): </t>
    </r>
    <r>
      <rPr>
        <sz val="12"/>
        <color indexed="8"/>
        <rFont val="Arial"/>
        <family val="2"/>
        <charset val="204"/>
      </rPr>
      <t xml:space="preserve">Выбирается из выпадающего списка. </t>
    </r>
  </si>
  <si>
    <r>
      <t>12.</t>
    </r>
    <r>
      <rPr>
        <b/>
        <sz val="12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Arial"/>
        <family val="2"/>
        <charset val="204"/>
      </rPr>
      <t xml:space="preserve">Количество однотипных газосигнализаторов в заказе. </t>
    </r>
    <r>
      <rPr>
        <sz val="12"/>
        <color indexed="8"/>
        <rFont val="Arial"/>
        <family val="2"/>
        <charset val="204"/>
      </rPr>
      <t xml:space="preserve">При заказе нескольких газосигнализаторов с одинаковыми параметрами, указывается число в заказе. По умолчанию – 1. </t>
    </r>
  </si>
  <si>
    <t>Вернуться к опросному листу</t>
  </si>
  <si>
    <t>Объек/Проект</t>
  </si>
  <si>
    <t>Неисправность</t>
  </si>
  <si>
    <t>Линия СЕНС, Интерфейс RS485 (протокол Modbus), Три реле</t>
  </si>
  <si>
    <t>Линия СЕНС, Токовый выход 4-20 мА (Протокол HART), Три реле</t>
  </si>
  <si>
    <t>Линия СЕНС, Интерфейс RS485 (протокол Modbus)</t>
  </si>
  <si>
    <t>Три сигнальных реле</t>
  </si>
  <si>
    <t>Фн. Р3 не установлена:</t>
  </si>
  <si>
    <t xml:space="preserve">Направление Р3 не выбрано: </t>
  </si>
  <si>
    <t>Р3 определено правильно:</t>
  </si>
  <si>
    <t>Если "Линия СЕНС, Интерфейс RS485 (протокол Modbus)" и "Не заданы параметры реле 1":</t>
  </si>
  <si>
    <t>При наличии реле по умолчанию на заводе-изготовителе будут установлены следующие параметры:
Реле 1 - Достижение порога 2, реле замкнуто
Реле 2 - Достижение порога 5, реле замкнуто
Реле 3 - Неисправность, реле замкнуто</t>
  </si>
  <si>
    <r>
      <t xml:space="preserve">8. Параметры переключения реле: </t>
    </r>
    <r>
      <rPr>
        <sz val="12"/>
        <color indexed="8"/>
        <rFont val="Arial"/>
        <family val="2"/>
        <charset val="204"/>
      </rPr>
      <t>Для каждого из трех реле газосигнализатора СЕНС СГ-ДГ можно задать условия срабатывания. Для этого нужно выбрать событие по которому будет срабатывать реле (достижение одного из 5 порогов или неисправность), а также состояние контактов реле при наступлении выбранного события.</t>
    </r>
    <r>
      <rPr>
        <b/>
        <sz val="12"/>
        <color indexed="8"/>
        <rFont val="Arial"/>
        <family val="2"/>
        <charset val="204"/>
      </rPr>
      <t xml:space="preserve">
</t>
    </r>
    <r>
      <rPr>
        <sz val="12"/>
        <color indexed="8"/>
        <rFont val="Arial"/>
        <family val="2"/>
        <charset val="204"/>
      </rPr>
      <t xml:space="preserve">Если срабатывание реле не требуется, или реле не установлены - укажите в ячейке "Реле не установлено". По умолчанию реле №1 срабатывает при превышении концентрации 20%, заданной порогом №2, реле №2 срабатывает при превышении концентрации 50%, заданной порогом 5, а реле №3 срабатывает при возникновении неисправности. </t>
    </r>
  </si>
  <si>
    <t>Линия СЕНС, Интерфейс RS485 (протокол Modbus). Соединительная коробка</t>
  </si>
  <si>
    <t>Интерфейсы</t>
  </si>
  <si>
    <t>Способ подключения</t>
  </si>
  <si>
    <t>Индикатор</t>
  </si>
  <si>
    <t>По умолчанию - без индикатора</t>
  </si>
  <si>
    <t>По умолчанию поставляется с соединительной коробкой КС</t>
  </si>
  <si>
    <t>Через соединительную коробку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</si>
</sst>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b/>
      <u/>
      <sz val="12"/>
      <color indexed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4" fillId="4" borderId="0" applyNumberFormat="0" applyBorder="0" applyAlignment="0" applyProtection="0"/>
  </cellStyleXfs>
  <cellXfs count="193">
    <xf numFmtId="0" fontId="0" fillId="0" borderId="0" xfId="0"/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justify" wrapText="1"/>
    </xf>
    <xf numFmtId="0" fontId="0" fillId="0" borderId="0" xfId="0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11" fillId="3" borderId="0" xfId="0" applyFon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0" fontId="0" fillId="0" borderId="10" xfId="0" applyBorder="1" applyProtection="1"/>
    <xf numFmtId="0" fontId="0" fillId="0" borderId="0" xfId="0" applyBorder="1" applyProtection="1"/>
    <xf numFmtId="0" fontId="18" fillId="3" borderId="3" xfId="0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6" xfId="0" applyFill="1" applyBorder="1" applyAlignment="1" applyProtection="1">
      <alignment horizontal="center"/>
    </xf>
    <xf numFmtId="0" fontId="0" fillId="3" borderId="6" xfId="0" applyFill="1" applyBorder="1" applyAlignment="1" applyProtection="1"/>
    <xf numFmtId="0" fontId="0" fillId="3" borderId="0" xfId="0" applyFill="1" applyBorder="1" applyAlignment="1" applyProtection="1">
      <alignment horizontal="left"/>
    </xf>
    <xf numFmtId="0" fontId="0" fillId="0" borderId="0" xfId="0" applyFill="1" applyProtection="1"/>
    <xf numFmtId="0" fontId="0" fillId="3" borderId="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8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wrapText="1"/>
    </xf>
    <xf numFmtId="0" fontId="19" fillId="3" borderId="3" xfId="0" applyFont="1" applyFill="1" applyBorder="1" applyProtection="1"/>
    <xf numFmtId="0" fontId="11" fillId="3" borderId="5" xfId="0" applyFont="1" applyFill="1" applyBorder="1" applyProtection="1"/>
    <xf numFmtId="0" fontId="11" fillId="3" borderId="6" xfId="0" applyFont="1" applyFill="1" applyBorder="1" applyAlignment="1" applyProtection="1"/>
    <xf numFmtId="0" fontId="11" fillId="3" borderId="5" xfId="0" applyFont="1" applyFill="1" applyBorder="1" applyAlignment="1" applyProtection="1">
      <alignment horizontal="left"/>
    </xf>
    <xf numFmtId="49" fontId="11" fillId="3" borderId="8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20" fillId="0" borderId="0" xfId="0" applyFont="1" applyProtection="1"/>
    <xf numFmtId="0" fontId="20" fillId="0" borderId="0" xfId="0" applyFont="1" applyFill="1" applyProtection="1"/>
    <xf numFmtId="0" fontId="20" fillId="3" borderId="0" xfId="0" applyFont="1" applyFill="1" applyProtection="1"/>
    <xf numFmtId="0" fontId="20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0" fillId="3" borderId="0" xfId="0" applyFill="1" applyBorder="1" applyAlignment="1" applyProtection="1">
      <alignment horizontal="center"/>
    </xf>
    <xf numFmtId="0" fontId="11" fillId="3" borderId="5" xfId="0" applyFont="1" applyFill="1" applyBorder="1" applyAlignment="1" applyProtection="1"/>
    <xf numFmtId="0" fontId="14" fillId="0" borderId="0" xfId="0" applyNumberFormat="1" applyFont="1" applyAlignment="1">
      <alignment horizontal="justify"/>
    </xf>
    <xf numFmtId="0" fontId="17" fillId="3" borderId="0" xfId="0" applyFont="1" applyFill="1" applyBorder="1" applyAlignment="1" applyProtection="1"/>
    <xf numFmtId="0" fontId="11" fillId="0" borderId="8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/>
    <xf numFmtId="0" fontId="11" fillId="3" borderId="8" xfId="0" applyFont="1" applyFill="1" applyBorder="1" applyAlignment="1" applyProtection="1">
      <alignment horizontal="right"/>
    </xf>
    <xf numFmtId="0" fontId="17" fillId="3" borderId="8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0" fontId="0" fillId="0" borderId="8" xfId="0" applyBorder="1" applyProtection="1"/>
    <xf numFmtId="0" fontId="11" fillId="3" borderId="8" xfId="0" applyFont="1" applyFill="1" applyBorder="1" applyAlignment="1" applyProtection="1">
      <alignment horizontal="right" vertical="center"/>
    </xf>
    <xf numFmtId="0" fontId="21" fillId="0" borderId="8" xfId="0" applyFont="1" applyFill="1" applyBorder="1" applyAlignment="1" applyProtection="1">
      <alignment vertical="center"/>
    </xf>
    <xf numFmtId="0" fontId="17" fillId="3" borderId="8" xfId="0" applyFont="1" applyFill="1" applyBorder="1" applyAlignment="1" applyProtection="1"/>
    <xf numFmtId="0" fontId="11" fillId="3" borderId="3" xfId="0" applyFont="1" applyFill="1" applyBorder="1" applyProtection="1"/>
    <xf numFmtId="0" fontId="0" fillId="0" borderId="3" xfId="0" applyBorder="1" applyProtection="1"/>
    <xf numFmtId="0" fontId="1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right"/>
    </xf>
    <xf numFmtId="0" fontId="21" fillId="0" borderId="3" xfId="0" applyFont="1" applyFill="1" applyBorder="1" applyProtection="1"/>
    <xf numFmtId="0" fontId="17" fillId="3" borderId="3" xfId="0" applyFont="1" applyFill="1" applyBorder="1" applyAlignment="1" applyProtection="1"/>
    <xf numFmtId="0" fontId="11" fillId="3" borderId="5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2" fillId="3" borderId="8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 shrinkToFit="1"/>
    </xf>
    <xf numFmtId="0" fontId="6" fillId="2" borderId="0" xfId="2" applyFont="1" applyFill="1" applyBorder="1" applyAlignment="1" applyProtection="1">
      <alignment wrapText="1"/>
    </xf>
    <xf numFmtId="0" fontId="6" fillId="2" borderId="0" xfId="2" applyFont="1" applyFill="1" applyBorder="1" applyAlignment="1" applyProtection="1">
      <alignment vertical="top" wrapText="1"/>
    </xf>
    <xf numFmtId="0" fontId="6" fillId="2" borderId="0" xfId="2" applyFont="1" applyFill="1" applyBorder="1" applyAlignment="1" applyProtection="1"/>
    <xf numFmtId="0" fontId="9" fillId="3" borderId="4" xfId="0" applyFont="1" applyFill="1" applyBorder="1" applyProtection="1">
      <protection locked="0"/>
    </xf>
    <xf numFmtId="0" fontId="14" fillId="0" borderId="0" xfId="0" applyNumberFormat="1" applyFont="1" applyAlignment="1">
      <alignment horizontal="justify" wrapText="1"/>
    </xf>
    <xf numFmtId="0" fontId="11" fillId="3" borderId="0" xfId="0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14" fillId="0" borderId="0" xfId="0" applyFont="1" applyAlignment="1">
      <alignment horizontal="justify" vertical="top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22" fillId="3" borderId="2" xfId="0" applyFont="1" applyFill="1" applyBorder="1" applyAlignment="1" applyProtection="1">
      <alignment horizontal="center"/>
    </xf>
    <xf numFmtId="0" fontId="27" fillId="0" borderId="0" xfId="0" applyFont="1" applyProtection="1"/>
    <xf numFmtId="0" fontId="28" fillId="0" borderId="0" xfId="0" applyFont="1" applyProtection="1"/>
    <xf numFmtId="0" fontId="29" fillId="2" borderId="0" xfId="2" applyFont="1" applyFill="1" applyBorder="1" applyAlignment="1" applyProtection="1">
      <alignment wrapText="1"/>
    </xf>
    <xf numFmtId="0" fontId="29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27" fillId="0" borderId="0" xfId="0" applyFont="1" applyBorder="1" applyProtection="1"/>
    <xf numFmtId="0" fontId="6" fillId="2" borderId="0" xfId="2" applyFont="1" applyFill="1" applyBorder="1" applyAlignment="1" applyProtection="1">
      <alignment horizontal="right" wrapText="1"/>
    </xf>
    <xf numFmtId="0" fontId="6" fillId="2" borderId="0" xfId="2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right" vertical="top"/>
    </xf>
    <xf numFmtId="0" fontId="0" fillId="0" borderId="0" xfId="0" applyAlignment="1" applyProtection="1">
      <alignment horizontal="right"/>
    </xf>
    <xf numFmtId="0" fontId="30" fillId="3" borderId="1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30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/>
    </xf>
    <xf numFmtId="0" fontId="17" fillId="3" borderId="8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11" fillId="0" borderId="0" xfId="0" applyFont="1" applyBorder="1" applyProtection="1"/>
    <xf numFmtId="0" fontId="17" fillId="3" borderId="6" xfId="0" applyFont="1" applyFill="1" applyBorder="1" applyAlignment="1" applyProtection="1"/>
    <xf numFmtId="0" fontId="10" fillId="0" borderId="0" xfId="1" applyAlignment="1" applyProtection="1">
      <alignment horizontal="justify"/>
      <protection locked="0"/>
    </xf>
    <xf numFmtId="0" fontId="22" fillId="3" borderId="16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20" fillId="3" borderId="14" xfId="0" applyFont="1" applyFill="1" applyBorder="1" applyAlignment="1" applyProtection="1">
      <alignment horizontal="center"/>
      <protection locked="0"/>
    </xf>
    <xf numFmtId="0" fontId="20" fillId="3" borderId="15" xfId="0" applyFont="1" applyFill="1" applyBorder="1" applyAlignment="1" applyProtection="1">
      <alignment horizontal="center"/>
      <protection locked="0"/>
    </xf>
    <xf numFmtId="0" fontId="20" fillId="3" borderId="23" xfId="0" applyFont="1" applyFill="1" applyBorder="1" applyAlignment="1" applyProtection="1">
      <alignment horizontal="center"/>
      <protection locked="0"/>
    </xf>
    <xf numFmtId="0" fontId="20" fillId="3" borderId="26" xfId="0" applyFont="1" applyFill="1" applyBorder="1" applyAlignment="1" applyProtection="1">
      <alignment horizontal="center"/>
      <protection locked="0"/>
    </xf>
    <xf numFmtId="0" fontId="20" fillId="3" borderId="27" xfId="0" applyFont="1" applyFill="1" applyBorder="1" applyAlignment="1" applyProtection="1">
      <alignment horizontal="center"/>
      <protection locked="0"/>
    </xf>
    <xf numFmtId="0" fontId="20" fillId="3" borderId="7" xfId="3" applyFont="1" applyFill="1" applyBorder="1" applyAlignment="1" applyProtection="1">
      <alignment horizontal="center"/>
      <protection locked="0"/>
    </xf>
    <xf numFmtId="0" fontId="20" fillId="3" borderId="9" xfId="3" applyFont="1" applyFill="1" applyBorder="1" applyAlignment="1" applyProtection="1">
      <alignment horizontal="center"/>
      <protection locked="0"/>
    </xf>
    <xf numFmtId="0" fontId="20" fillId="3" borderId="7" xfId="0" applyFont="1" applyFill="1" applyBorder="1" applyAlignment="1" applyProtection="1">
      <alignment horizontal="center"/>
      <protection locked="0"/>
    </xf>
    <xf numFmtId="0" fontId="20" fillId="3" borderId="9" xfId="0" applyFont="1" applyFill="1" applyBorder="1" applyAlignment="1" applyProtection="1">
      <alignment horizontal="center"/>
      <protection locked="0"/>
    </xf>
    <xf numFmtId="0" fontId="22" fillId="3" borderId="16" xfId="0" applyFont="1" applyFill="1" applyBorder="1" applyAlignment="1" applyProtection="1">
      <alignment horizontal="center" wrapText="1"/>
    </xf>
    <xf numFmtId="0" fontId="22" fillId="3" borderId="17" xfId="0" applyFont="1" applyFill="1" applyBorder="1" applyAlignment="1" applyProtection="1">
      <alignment horizontal="center" wrapText="1"/>
    </xf>
    <xf numFmtId="0" fontId="22" fillId="3" borderId="16" xfId="0" applyFont="1" applyFill="1" applyBorder="1" applyAlignment="1" applyProtection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</xf>
    <xf numFmtId="0" fontId="22" fillId="3" borderId="17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/>
    </xf>
    <xf numFmtId="0" fontId="11" fillId="3" borderId="0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2" fillId="3" borderId="16" xfId="0" applyFont="1" applyFill="1" applyBorder="1" applyAlignment="1" applyProtection="1">
      <alignment horizontal="center"/>
    </xf>
    <xf numFmtId="0" fontId="22" fillId="3" borderId="17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wrapText="1"/>
    </xf>
    <xf numFmtId="0" fontId="20" fillId="3" borderId="22" xfId="0" applyFont="1" applyFill="1" applyBorder="1" applyAlignment="1" applyProtection="1">
      <alignment horizontal="center"/>
      <protection locked="0"/>
    </xf>
    <xf numFmtId="0" fontId="20" fillId="3" borderId="13" xfId="0" applyFont="1" applyFill="1" applyBorder="1" applyAlignment="1" applyProtection="1">
      <alignment horizontal="center"/>
      <protection locked="0"/>
    </xf>
    <xf numFmtId="0" fontId="20" fillId="3" borderId="24" xfId="0" applyFont="1" applyFill="1" applyBorder="1" applyAlignment="1" applyProtection="1">
      <alignment horizontal="center"/>
      <protection locked="0"/>
    </xf>
    <xf numFmtId="0" fontId="20" fillId="3" borderId="19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6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/>
      <protection locked="0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22" fillId="3" borderId="16" xfId="0" applyFont="1" applyFill="1" applyBorder="1" applyAlignment="1" applyProtection="1">
      <alignment horizontal="center"/>
      <protection locked="0"/>
    </xf>
    <xf numFmtId="0" fontId="22" fillId="3" borderId="17" xfId="0" applyFont="1" applyFill="1" applyBorder="1" applyAlignment="1" applyProtection="1">
      <alignment horizontal="center"/>
      <protection locked="0"/>
    </xf>
    <xf numFmtId="0" fontId="20" fillId="3" borderId="26" xfId="3" applyFont="1" applyFill="1" applyBorder="1" applyAlignment="1" applyProtection="1">
      <alignment horizontal="center"/>
      <protection locked="0"/>
    </xf>
    <xf numFmtId="0" fontId="20" fillId="3" borderId="27" xfId="3" applyFont="1" applyFill="1" applyBorder="1" applyAlignment="1" applyProtection="1">
      <alignment horizontal="center"/>
      <protection locked="0"/>
    </xf>
    <xf numFmtId="49" fontId="22" fillId="3" borderId="16" xfId="0" applyNumberFormat="1" applyFont="1" applyFill="1" applyBorder="1" applyAlignment="1" applyProtection="1">
      <alignment horizontal="center"/>
      <protection locked="0"/>
    </xf>
    <xf numFmtId="49" fontId="22" fillId="3" borderId="17" xfId="0" applyNumberFormat="1" applyFont="1" applyFill="1" applyBorder="1" applyAlignment="1" applyProtection="1">
      <alignment horizontal="center"/>
      <protection locked="0"/>
    </xf>
    <xf numFmtId="0" fontId="22" fillId="3" borderId="0" xfId="0" applyFont="1" applyFill="1" applyBorder="1" applyAlignment="1" applyProtection="1">
      <alignment horizontal="left" vertical="top" wrapText="1"/>
    </xf>
    <xf numFmtId="0" fontId="10" fillId="0" borderId="0" xfId="1" applyAlignment="1" applyProtection="1">
      <alignment horizontal="left"/>
      <protection locked="0"/>
    </xf>
    <xf numFmtId="49" fontId="11" fillId="3" borderId="16" xfId="0" applyNumberFormat="1" applyFont="1" applyFill="1" applyBorder="1" applyAlignment="1" applyProtection="1">
      <alignment horizontal="center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left" vertical="center" wrapText="1"/>
    </xf>
    <xf numFmtId="0" fontId="22" fillId="3" borderId="8" xfId="0" applyFont="1" applyFill="1" applyBorder="1" applyAlignment="1" applyProtection="1">
      <alignment horizontal="left" vertical="center" wrapText="1"/>
    </xf>
    <xf numFmtId="0" fontId="20" fillId="3" borderId="12" xfId="0" applyFont="1" applyFill="1" applyBorder="1" applyAlignment="1" applyProtection="1">
      <alignment horizontal="center"/>
      <protection locked="0"/>
    </xf>
    <xf numFmtId="0" fontId="20" fillId="3" borderId="20" xfId="0" applyFont="1" applyFill="1" applyBorder="1" applyAlignment="1" applyProtection="1">
      <alignment horizontal="center"/>
      <protection locked="0"/>
    </xf>
    <xf numFmtId="0" fontId="20" fillId="3" borderId="25" xfId="0" applyFont="1" applyFill="1" applyBorder="1" applyAlignment="1" applyProtection="1">
      <alignment horizontal="center"/>
      <protection locked="0"/>
    </xf>
    <xf numFmtId="0" fontId="20" fillId="3" borderId="11" xfId="0" applyFont="1" applyFill="1" applyBorder="1" applyAlignment="1" applyProtection="1">
      <alignment horizontal="center"/>
      <protection locked="0"/>
    </xf>
    <xf numFmtId="0" fontId="20" fillId="3" borderId="21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</cellXfs>
  <cellStyles count="4">
    <cellStyle name="Гиперссылка" xfId="1" builtinId="8"/>
    <cellStyle name="Обычный" xfId="0" builtinId="0"/>
    <cellStyle name="Обычный 3 2" xfId="2"/>
    <cellStyle name="Хороший" xfId="3" builtinId="26"/>
  </cellStyles>
  <dxfs count="4"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157"/>
  <sheetViews>
    <sheetView showGridLines="0" workbookViewId="0">
      <selection activeCell="N9" sqref="N9"/>
    </sheetView>
  </sheetViews>
  <sheetFormatPr defaultColWidth="9.140625" defaultRowHeight="15" x14ac:dyDescent="0.25"/>
  <cols>
    <col min="1" max="1" width="1.28515625" style="7" customWidth="1"/>
    <col min="2" max="2" width="2.7109375" style="7" customWidth="1"/>
    <col min="3" max="3" width="11.140625" style="7" customWidth="1"/>
    <col min="4" max="5" width="19.7109375" style="7" customWidth="1"/>
    <col min="6" max="6" width="12.42578125" style="7" customWidth="1"/>
    <col min="7" max="7" width="13.28515625" style="7" customWidth="1"/>
    <col min="8" max="8" width="13.5703125" style="7" customWidth="1"/>
    <col min="9" max="9" width="30.42578125" style="7" customWidth="1"/>
    <col min="10" max="10" width="9.28515625" style="7" customWidth="1"/>
    <col min="11" max="11" width="5.85546875" style="7" customWidth="1"/>
    <col min="12" max="13" width="9.140625" style="40" customWidth="1"/>
    <col min="14" max="15" width="9.140625" style="40"/>
    <col min="16" max="16384" width="9.140625" style="7"/>
  </cols>
  <sheetData>
    <row r="1" spans="1:12" ht="26.25" x14ac:dyDescent="0.4">
      <c r="A1" s="131" t="s">
        <v>5</v>
      </c>
      <c r="B1" s="131"/>
      <c r="C1" s="131"/>
      <c r="D1" s="131"/>
      <c r="E1" s="131"/>
      <c r="F1" s="131"/>
      <c r="G1" s="131"/>
      <c r="H1" s="131"/>
      <c r="I1" s="131"/>
    </row>
    <row r="2" spans="1:12" ht="26.25" x14ac:dyDescent="0.4">
      <c r="C2" s="131" t="s">
        <v>43</v>
      </c>
      <c r="D2" s="131"/>
      <c r="E2" s="131"/>
      <c r="F2" s="131"/>
      <c r="G2" s="131"/>
      <c r="H2" s="131"/>
      <c r="I2" s="131"/>
    </row>
    <row r="3" spans="1:12" ht="12" customHeight="1" thickBot="1" x14ac:dyDescent="0.3"/>
    <row r="4" spans="1:12" ht="9" customHeight="1" thickBo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2" ht="15.75" thickBot="1" x14ac:dyDescent="0.3">
      <c r="A5" s="11"/>
      <c r="B5" s="22"/>
      <c r="C5" s="12" t="s">
        <v>0</v>
      </c>
      <c r="D5" s="158"/>
      <c r="E5" s="159"/>
      <c r="F5" s="159"/>
      <c r="G5" s="159"/>
      <c r="H5" s="159"/>
      <c r="I5" s="159"/>
      <c r="J5" s="160"/>
      <c r="K5" s="13"/>
    </row>
    <row r="6" spans="1:12" ht="9" customHeight="1" thickBot="1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2" ht="5.25" customHeight="1" thickBo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2" ht="6.75" customHeight="1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2" ht="15.75" thickBot="1" x14ac:dyDescent="0.3">
      <c r="A9" s="47"/>
      <c r="B9" s="51"/>
      <c r="C9" s="132" t="s">
        <v>80</v>
      </c>
      <c r="D9" s="133"/>
      <c r="E9" s="134"/>
      <c r="F9" s="135"/>
      <c r="G9" s="135"/>
      <c r="H9" s="135"/>
      <c r="I9" s="135"/>
      <c r="J9" s="136"/>
      <c r="K9" s="25"/>
    </row>
    <row r="10" spans="1:12" ht="3.75" customHeight="1" x14ac:dyDescent="0.25">
      <c r="A10" s="68"/>
      <c r="B10" s="69"/>
      <c r="C10" s="46"/>
      <c r="D10" s="46"/>
      <c r="E10" s="46"/>
      <c r="F10" s="46"/>
      <c r="G10" s="46"/>
      <c r="H10" s="46"/>
      <c r="I10" s="46"/>
      <c r="J10" s="46"/>
      <c r="K10" s="24"/>
    </row>
    <row r="11" spans="1:12" ht="13.15" customHeight="1" thickBot="1" x14ac:dyDescent="0.3">
      <c r="A11" s="14"/>
      <c r="B11" s="15"/>
      <c r="C11" s="15"/>
      <c r="D11" s="15"/>
      <c r="E11" s="15"/>
      <c r="F11" s="50"/>
      <c r="G11" s="15"/>
      <c r="H11" s="15"/>
      <c r="I11" s="15"/>
      <c r="J11" s="15"/>
      <c r="K11" s="16"/>
    </row>
    <row r="12" spans="1:12" ht="15.6" customHeight="1" thickBot="1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44"/>
    </row>
    <row r="13" spans="1:12" ht="10.5" customHeight="1" thickBot="1" x14ac:dyDescent="0.3">
      <c r="A13" s="8"/>
      <c r="B13" s="9"/>
      <c r="C13" s="9"/>
      <c r="D13" s="9"/>
      <c r="E13" s="9"/>
      <c r="F13" s="9"/>
      <c r="G13" s="19"/>
      <c r="H13" s="20"/>
      <c r="I13" s="19"/>
      <c r="J13" s="9"/>
      <c r="K13" s="10"/>
    </row>
    <row r="14" spans="1:12" ht="21" customHeight="1" thickBot="1" x14ac:dyDescent="0.3">
      <c r="A14" s="11"/>
      <c r="B14" s="22"/>
      <c r="C14" s="22"/>
      <c r="D14" s="55" t="s">
        <v>44</v>
      </c>
      <c r="E14" s="154"/>
      <c r="F14" s="155"/>
      <c r="G14" s="84"/>
      <c r="H14" s="55" t="s">
        <v>12</v>
      </c>
      <c r="I14" s="156" t="str">
        <f>IF(E14="Метан (СН4)","Метан (СН4)","Пропан (С3Н8)")</f>
        <v>Пропан (С3Н8)</v>
      </c>
      <c r="J14" s="157"/>
      <c r="K14" s="13"/>
    </row>
    <row r="15" spans="1:12" ht="21" customHeight="1" x14ac:dyDescent="0.25">
      <c r="A15" s="11"/>
      <c r="B15" s="22"/>
      <c r="C15" s="22"/>
      <c r="D15" s="55"/>
      <c r="E15" s="103" t="s">
        <v>73</v>
      </c>
      <c r="F15" s="102"/>
      <c r="G15" s="84"/>
      <c r="H15" s="55"/>
      <c r="I15" s="102"/>
      <c r="J15" s="102"/>
      <c r="K15" s="13"/>
    </row>
    <row r="16" spans="1:12" ht="10.15" customHeight="1" thickBot="1" x14ac:dyDescent="0.3">
      <c r="A16" s="14"/>
      <c r="B16" s="15"/>
      <c r="C16" s="57"/>
      <c r="D16" s="58"/>
      <c r="E16" s="53"/>
      <c r="F16" s="59"/>
      <c r="G16" s="59"/>
      <c r="H16" s="59"/>
      <c r="I16" s="60"/>
      <c r="J16" s="61"/>
      <c r="K16" s="16"/>
    </row>
    <row r="17" spans="1:14" ht="11.45" customHeight="1" thickBot="1" x14ac:dyDescent="0.3">
      <c r="A17" s="11"/>
      <c r="B17" s="22"/>
      <c r="C17" s="54"/>
      <c r="D17" s="18"/>
      <c r="E17" s="71"/>
      <c r="F17" s="55"/>
      <c r="G17" s="55"/>
      <c r="H17" s="55"/>
      <c r="I17" s="56"/>
      <c r="J17" s="49"/>
      <c r="K17" s="22"/>
    </row>
    <row r="18" spans="1:14" ht="11.45" customHeight="1" thickBot="1" x14ac:dyDescent="0.3">
      <c r="A18" s="8"/>
      <c r="B18" s="9"/>
      <c r="C18" s="62"/>
      <c r="D18" s="63"/>
      <c r="E18" s="64"/>
      <c r="F18" s="65"/>
      <c r="G18" s="65"/>
      <c r="H18" s="65"/>
      <c r="I18" s="66"/>
      <c r="J18" s="67"/>
      <c r="K18" s="78">
        <v>1</v>
      </c>
    </row>
    <row r="19" spans="1:14" ht="21" customHeight="1" thickBot="1" x14ac:dyDescent="0.3">
      <c r="A19" s="11"/>
      <c r="B19" s="51"/>
      <c r="C19" s="54" t="s">
        <v>93</v>
      </c>
      <c r="D19" s="54"/>
      <c r="E19" s="54"/>
      <c r="F19" s="154"/>
      <c r="G19" s="184"/>
      <c r="H19" s="184"/>
      <c r="I19" s="184"/>
      <c r="J19" s="155"/>
      <c r="K19" s="13"/>
    </row>
    <row r="20" spans="1:14" ht="12" customHeight="1" thickBot="1" x14ac:dyDescent="0.3">
      <c r="A20" s="11"/>
      <c r="B20" s="22"/>
      <c r="C20" s="22"/>
      <c r="D20" s="22"/>
      <c r="E20" s="22"/>
      <c r="F20" s="22"/>
      <c r="G20" s="22"/>
      <c r="H20" s="22"/>
      <c r="I20" s="22"/>
      <c r="J20" s="22"/>
      <c r="K20" s="13"/>
    </row>
    <row r="21" spans="1:14" ht="19.5" customHeight="1" thickBot="1" x14ac:dyDescent="0.3">
      <c r="A21" s="11"/>
      <c r="B21" s="22"/>
      <c r="C21" s="12" t="s">
        <v>95</v>
      </c>
      <c r="D21" s="116"/>
      <c r="E21" s="22"/>
      <c r="F21" s="12" t="s">
        <v>94</v>
      </c>
      <c r="G21" s="22"/>
      <c r="H21" s="181" t="s">
        <v>98</v>
      </c>
      <c r="I21" s="182"/>
      <c r="J21" s="183"/>
      <c r="K21" s="13"/>
    </row>
    <row r="22" spans="1:14" ht="19.5" customHeight="1" x14ac:dyDescent="0.25">
      <c r="A22" s="11"/>
      <c r="B22" s="22"/>
      <c r="C22" s="12" t="s">
        <v>96</v>
      </c>
      <c r="D22" s="115"/>
      <c r="E22" s="22"/>
      <c r="F22" s="12" t="s">
        <v>97</v>
      </c>
      <c r="G22" s="22"/>
      <c r="H22" s="26"/>
      <c r="I22" s="26"/>
      <c r="J22" s="26"/>
      <c r="K22" s="13"/>
    </row>
    <row r="23" spans="1:14" ht="12" customHeight="1" thickBot="1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14" ht="13.5" customHeight="1" thickBot="1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4" ht="13.5" customHeight="1" thickBot="1" x14ac:dyDescent="0.3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4" ht="41.45" customHeight="1" thickBot="1" x14ac:dyDescent="0.3">
      <c r="A26" s="11"/>
      <c r="B26" s="22"/>
      <c r="C26" s="51"/>
      <c r="D26" s="139" t="s">
        <v>22</v>
      </c>
      <c r="E26" s="140"/>
      <c r="F26" s="140"/>
      <c r="G26" s="141"/>
      <c r="H26" s="148"/>
      <c r="I26" s="148"/>
      <c r="J26" s="148"/>
      <c r="K26" s="30"/>
    </row>
    <row r="27" spans="1:14" ht="15.75" thickBot="1" x14ac:dyDescent="0.3">
      <c r="A27" s="11"/>
      <c r="B27" s="22"/>
      <c r="C27" s="12"/>
      <c r="D27" s="137" t="s">
        <v>16</v>
      </c>
      <c r="E27" s="138"/>
      <c r="F27" s="137" t="s">
        <v>1</v>
      </c>
      <c r="G27" s="138"/>
      <c r="H27" s="87"/>
      <c r="I27" s="153"/>
      <c r="J27" s="153"/>
      <c r="K27" s="13"/>
      <c r="N27" s="42"/>
    </row>
    <row r="28" spans="1:14" ht="19.5" thickBot="1" x14ac:dyDescent="0.35">
      <c r="A28" s="11"/>
      <c r="B28" s="22"/>
      <c r="C28" s="80" t="s">
        <v>13</v>
      </c>
      <c r="D28" s="187"/>
      <c r="E28" s="150"/>
      <c r="F28" s="149" t="s">
        <v>55</v>
      </c>
      <c r="G28" s="150"/>
      <c r="H28" s="22"/>
      <c r="I28" s="81" t="s">
        <v>30</v>
      </c>
      <c r="J28" s="100">
        <v>5</v>
      </c>
      <c r="K28" s="13"/>
    </row>
    <row r="29" spans="1:14" x14ac:dyDescent="0.25">
      <c r="A29" s="11"/>
      <c r="B29" s="22"/>
      <c r="C29" s="80" t="s">
        <v>14</v>
      </c>
      <c r="D29" s="188">
        <v>20</v>
      </c>
      <c r="E29" s="189"/>
      <c r="F29" s="151" t="s">
        <v>55</v>
      </c>
      <c r="G29" s="152"/>
      <c r="H29" s="22"/>
      <c r="I29" s="148" t="s">
        <v>75</v>
      </c>
      <c r="J29" s="148"/>
      <c r="K29" s="13"/>
    </row>
    <row r="30" spans="1:14" ht="15.75" thickBot="1" x14ac:dyDescent="0.3">
      <c r="A30" s="11"/>
      <c r="B30" s="22"/>
      <c r="C30" s="80" t="s">
        <v>15</v>
      </c>
      <c r="D30" s="190"/>
      <c r="E30" s="191"/>
      <c r="F30" s="119" t="s">
        <v>55</v>
      </c>
      <c r="G30" s="118"/>
      <c r="H30" s="22"/>
      <c r="I30" s="148"/>
      <c r="J30" s="148"/>
      <c r="K30" s="13"/>
    </row>
    <row r="31" spans="1:14" ht="17.25" customHeight="1" thickBot="1" x14ac:dyDescent="0.3">
      <c r="A31" s="11"/>
      <c r="B31" s="22"/>
      <c r="C31" s="80"/>
      <c r="D31" s="185"/>
      <c r="E31" s="185"/>
      <c r="F31" s="185"/>
      <c r="G31" s="185"/>
      <c r="H31" s="185"/>
      <c r="I31" s="148"/>
      <c r="J31" s="148"/>
      <c r="K31" s="13"/>
    </row>
    <row r="32" spans="1:14" ht="8.25" customHeight="1" x14ac:dyDescent="0.25">
      <c r="A32" s="11"/>
      <c r="B32" s="22"/>
      <c r="C32" s="12"/>
      <c r="D32" s="142" t="s">
        <v>23</v>
      </c>
      <c r="E32" s="143"/>
      <c r="F32" s="143"/>
      <c r="G32" s="144"/>
      <c r="H32" s="148"/>
      <c r="I32" s="148"/>
      <c r="J32" s="148"/>
      <c r="K32" s="13"/>
    </row>
    <row r="33" spans="1:14" ht="18" customHeight="1" thickBot="1" x14ac:dyDescent="0.3">
      <c r="A33" s="11"/>
      <c r="B33" s="22"/>
      <c r="C33" s="51"/>
      <c r="D33" s="145"/>
      <c r="E33" s="146"/>
      <c r="F33" s="146"/>
      <c r="G33" s="147"/>
      <c r="H33" s="148"/>
      <c r="I33" s="148"/>
      <c r="J33" s="148"/>
      <c r="K33" s="13"/>
    </row>
    <row r="34" spans="1:14" ht="15.75" thickBot="1" x14ac:dyDescent="0.3">
      <c r="A34" s="11"/>
      <c r="B34" s="22"/>
      <c r="C34" s="12"/>
      <c r="D34" s="137" t="s">
        <v>16</v>
      </c>
      <c r="E34" s="138"/>
      <c r="F34" s="137" t="s">
        <v>1</v>
      </c>
      <c r="G34" s="138"/>
      <c r="H34" s="87"/>
      <c r="I34" s="153"/>
      <c r="J34" s="153"/>
      <c r="K34" s="13"/>
      <c r="N34" s="42"/>
    </row>
    <row r="35" spans="1:14" x14ac:dyDescent="0.25">
      <c r="A35" s="11"/>
      <c r="B35" s="22"/>
      <c r="C35" s="80" t="s">
        <v>17</v>
      </c>
      <c r="D35" s="187"/>
      <c r="E35" s="150"/>
      <c r="F35" s="149" t="s">
        <v>55</v>
      </c>
      <c r="G35" s="150"/>
      <c r="H35" s="22"/>
      <c r="I35" s="192"/>
      <c r="J35" s="192"/>
      <c r="K35" s="13"/>
    </row>
    <row r="36" spans="1:14" ht="15.75" thickBot="1" x14ac:dyDescent="0.3">
      <c r="A36" s="11"/>
      <c r="B36" s="22"/>
      <c r="C36" s="80" t="s">
        <v>18</v>
      </c>
      <c r="D36" s="117">
        <v>50</v>
      </c>
      <c r="E36" s="118"/>
      <c r="F36" s="119" t="s">
        <v>55</v>
      </c>
      <c r="G36" s="118"/>
      <c r="H36" s="22"/>
      <c r="I36" s="192"/>
      <c r="J36" s="192"/>
      <c r="K36" s="13"/>
    </row>
    <row r="37" spans="1:14" ht="31.5" customHeight="1" thickBot="1" x14ac:dyDescent="0.3">
      <c r="A37" s="11"/>
      <c r="B37" s="22"/>
      <c r="C37" s="80"/>
      <c r="D37" s="186" t="s">
        <v>74</v>
      </c>
      <c r="E37" s="186"/>
      <c r="F37" s="186"/>
      <c r="G37" s="186"/>
      <c r="H37" s="186"/>
      <c r="I37" s="85"/>
      <c r="J37" s="85"/>
      <c r="K37" s="13"/>
    </row>
    <row r="38" spans="1:14" ht="16.5" customHeight="1" thickBot="1" x14ac:dyDescent="0.3">
      <c r="A38" s="11"/>
      <c r="B38" s="22"/>
      <c r="C38" s="80"/>
      <c r="D38" s="128" t="s">
        <v>31</v>
      </c>
      <c r="E38" s="129"/>
      <c r="F38" s="129"/>
      <c r="G38" s="129"/>
      <c r="H38" s="130"/>
      <c r="I38" s="85"/>
      <c r="J38" s="85"/>
      <c r="K38" s="13"/>
    </row>
    <row r="39" spans="1:14" ht="32.25" customHeight="1" thickBot="1" x14ac:dyDescent="0.3">
      <c r="A39" s="11"/>
      <c r="B39" s="22"/>
      <c r="C39" s="80"/>
      <c r="D39" s="83" t="s">
        <v>28</v>
      </c>
      <c r="E39" s="126" t="s">
        <v>29</v>
      </c>
      <c r="F39" s="127"/>
      <c r="G39" s="126" t="s">
        <v>27</v>
      </c>
      <c r="H39" s="127"/>
      <c r="I39" s="85"/>
      <c r="J39" s="85"/>
      <c r="K39" s="13"/>
    </row>
    <row r="40" spans="1:14" ht="15.75" thickBot="1" x14ac:dyDescent="0.3">
      <c r="A40" s="11"/>
      <c r="B40" s="22"/>
      <c r="C40" s="80"/>
      <c r="D40" s="88" t="str">
        <f>IF(F19="Линия СЕНС","Реле не установлено","Реле 1")</f>
        <v>Реле 1</v>
      </c>
      <c r="E40" s="163" t="s">
        <v>47</v>
      </c>
      <c r="F40" s="164"/>
      <c r="G40" s="120" t="s">
        <v>49</v>
      </c>
      <c r="H40" s="121"/>
      <c r="I40" s="113"/>
      <c r="J40" s="85"/>
      <c r="K40" s="13"/>
    </row>
    <row r="41" spans="1:14" ht="15.75" thickBot="1" x14ac:dyDescent="0.3">
      <c r="A41" s="11"/>
      <c r="B41" s="22"/>
      <c r="C41" s="80"/>
      <c r="D41" s="110" t="str">
        <f>IF(F18="Линия СЕНС","Реле не установлено","Реле 2")</f>
        <v>Реле 2</v>
      </c>
      <c r="E41" s="122" t="s">
        <v>52</v>
      </c>
      <c r="F41" s="123"/>
      <c r="G41" s="124" t="s">
        <v>49</v>
      </c>
      <c r="H41" s="125"/>
      <c r="I41" s="111"/>
      <c r="J41" s="111"/>
      <c r="K41" s="13"/>
    </row>
    <row r="42" spans="1:14" ht="15.75" thickBot="1" x14ac:dyDescent="0.3">
      <c r="A42" s="11"/>
      <c r="B42" s="22"/>
      <c r="C42" s="80"/>
      <c r="D42" s="86" t="str">
        <f>IF(F19="Линия СЕНС","Реле не установлено","Реле 3")</f>
        <v>Реле 3</v>
      </c>
      <c r="E42" s="120" t="s">
        <v>81</v>
      </c>
      <c r="F42" s="121"/>
      <c r="G42" s="120" t="s">
        <v>49</v>
      </c>
      <c r="H42" s="121"/>
      <c r="I42" s="85"/>
      <c r="J42" s="85"/>
      <c r="K42" s="13"/>
    </row>
    <row r="43" spans="1:14" ht="15" customHeight="1" x14ac:dyDescent="0.25">
      <c r="A43" s="11"/>
      <c r="B43" s="22"/>
      <c r="C43" s="80"/>
      <c r="D43" s="167" t="s">
        <v>90</v>
      </c>
      <c r="E43" s="167"/>
      <c r="F43" s="167"/>
      <c r="G43" s="167"/>
      <c r="H43" s="167"/>
      <c r="I43" s="167"/>
      <c r="J43" s="104"/>
      <c r="K43" s="13"/>
    </row>
    <row r="44" spans="1:14" x14ac:dyDescent="0.25">
      <c r="A44" s="11"/>
      <c r="B44" s="22"/>
      <c r="C44" s="80"/>
      <c r="D44" s="167"/>
      <c r="E44" s="167"/>
      <c r="F44" s="167"/>
      <c r="G44" s="167"/>
      <c r="H44" s="167"/>
      <c r="I44" s="167"/>
      <c r="J44" s="104"/>
      <c r="K44" s="13"/>
    </row>
    <row r="45" spans="1:14" x14ac:dyDescent="0.25">
      <c r="A45" s="11"/>
      <c r="B45" s="22"/>
      <c r="C45" s="80"/>
      <c r="D45" s="167"/>
      <c r="E45" s="167"/>
      <c r="F45" s="167"/>
      <c r="G45" s="167"/>
      <c r="H45" s="167"/>
      <c r="I45" s="167"/>
      <c r="J45" s="112"/>
      <c r="K45" s="13"/>
    </row>
    <row r="46" spans="1:14" x14ac:dyDescent="0.25">
      <c r="A46" s="11"/>
      <c r="B46" s="22"/>
      <c r="C46" s="80"/>
      <c r="D46" s="167"/>
      <c r="E46" s="167"/>
      <c r="F46" s="167"/>
      <c r="G46" s="167"/>
      <c r="H46" s="167"/>
      <c r="I46" s="167"/>
      <c r="J46" s="112"/>
      <c r="K46" s="13"/>
    </row>
    <row r="47" spans="1:14" ht="12.75" customHeight="1" thickBot="1" x14ac:dyDescent="0.3">
      <c r="A47" s="14"/>
      <c r="B47" s="15"/>
      <c r="C47" s="52"/>
      <c r="D47" s="52"/>
      <c r="E47" s="105"/>
      <c r="F47" s="73"/>
      <c r="G47" s="15"/>
      <c r="H47" s="15"/>
      <c r="I47" s="15"/>
      <c r="J47" s="15"/>
      <c r="K47" s="16"/>
    </row>
    <row r="48" spans="1:14" ht="12.75" customHeight="1" thickBot="1" x14ac:dyDescent="0.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5" ht="9" customHeight="1" thickBot="1" x14ac:dyDescent="0.3">
      <c r="A49" s="8"/>
      <c r="B49" s="9"/>
      <c r="C49" s="9"/>
      <c r="D49" s="9"/>
      <c r="E49" s="9"/>
      <c r="F49" s="9"/>
      <c r="G49" s="9"/>
      <c r="H49" s="9"/>
      <c r="I49" s="9"/>
      <c r="J49" s="9"/>
      <c r="K49" s="10"/>
    </row>
    <row r="50" spans="1:15" ht="15.75" thickBot="1" x14ac:dyDescent="0.3">
      <c r="A50" s="11"/>
      <c r="B50" s="22"/>
      <c r="C50" s="107" t="s">
        <v>21</v>
      </c>
      <c r="D50" s="22"/>
      <c r="E50" s="18"/>
      <c r="F50" s="165"/>
      <c r="G50" s="166"/>
      <c r="H50" s="49"/>
      <c r="I50" s="49"/>
      <c r="J50" s="49"/>
      <c r="K50" s="108"/>
      <c r="M50" s="74"/>
    </row>
    <row r="51" spans="1:15" ht="4.5" customHeight="1" x14ac:dyDescent="0.25">
      <c r="A51" s="11"/>
      <c r="B51" s="22"/>
      <c r="C51" s="22"/>
      <c r="D51" s="22"/>
      <c r="E51" s="106"/>
      <c r="F51" s="22"/>
      <c r="G51" s="22"/>
      <c r="H51" s="22"/>
      <c r="I51" s="22"/>
      <c r="J51" s="106"/>
      <c r="K51" s="13"/>
    </row>
    <row r="52" spans="1:15" ht="6.75" customHeight="1" thickBot="1" x14ac:dyDescent="0.3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5" ht="12.75" customHeight="1" thickBot="1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5" ht="9" customHeight="1" thickBot="1" x14ac:dyDescent="0.3">
      <c r="A54" s="8"/>
      <c r="B54" s="9"/>
      <c r="C54" s="9"/>
      <c r="D54" s="9"/>
      <c r="E54" s="9"/>
      <c r="F54" s="9"/>
      <c r="G54" s="9"/>
      <c r="H54" s="9"/>
      <c r="I54" s="9"/>
      <c r="J54" s="9"/>
      <c r="K54" s="10"/>
    </row>
    <row r="55" spans="1:15" ht="15.75" thickBot="1" x14ac:dyDescent="0.3">
      <c r="A55" s="11"/>
      <c r="B55" s="22"/>
      <c r="C55" s="12"/>
      <c r="D55" s="22"/>
      <c r="E55" s="18"/>
      <c r="F55" s="51"/>
      <c r="G55" s="51"/>
      <c r="H55" s="80" t="s">
        <v>34</v>
      </c>
      <c r="I55" s="161"/>
      <c r="J55" s="162"/>
      <c r="K55" s="25"/>
      <c r="M55" s="74"/>
    </row>
    <row r="56" spans="1:15" ht="6.75" customHeight="1" thickBot="1" x14ac:dyDescent="0.3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6"/>
    </row>
    <row r="57" spans="1:15" ht="12" customHeight="1" thickBot="1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5" s="27" customFormat="1" ht="7.5" customHeight="1" thickBot="1" x14ac:dyDescent="0.3">
      <c r="A58" s="8"/>
      <c r="B58" s="9"/>
      <c r="C58" s="28"/>
      <c r="D58" s="28"/>
      <c r="E58" s="28"/>
      <c r="F58" s="28"/>
      <c r="G58" s="28"/>
      <c r="H58" s="28"/>
      <c r="I58" s="28"/>
      <c r="J58" s="28"/>
      <c r="K58" s="29"/>
      <c r="L58" s="41"/>
      <c r="M58" s="41"/>
      <c r="N58" s="41"/>
      <c r="O58" s="41"/>
    </row>
    <row r="59" spans="1:15" s="27" customFormat="1" ht="13.5" customHeight="1" thickBot="1" x14ac:dyDescent="0.3">
      <c r="A59" s="11"/>
      <c r="B59" s="22"/>
      <c r="C59" s="70" t="s">
        <v>19</v>
      </c>
      <c r="D59" s="26"/>
      <c r="E59" s="26"/>
      <c r="F59" s="26"/>
      <c r="G59" s="101"/>
      <c r="H59" s="70" t="s">
        <v>6</v>
      </c>
      <c r="I59" s="70"/>
      <c r="J59" s="26"/>
      <c r="K59" s="30"/>
      <c r="L59" s="41"/>
      <c r="M59" s="41"/>
      <c r="N59" s="41"/>
      <c r="O59" s="41"/>
    </row>
    <row r="60" spans="1:15" s="27" customFormat="1" ht="6.75" customHeight="1" x14ac:dyDescent="0.25">
      <c r="A60" s="11"/>
      <c r="B60" s="22"/>
      <c r="C60" s="70"/>
      <c r="D60" s="26"/>
      <c r="E60" s="26"/>
      <c r="F60" s="26"/>
      <c r="G60" s="71"/>
      <c r="H60" s="21"/>
      <c r="I60" s="70"/>
      <c r="J60" s="26"/>
      <c r="K60" s="30"/>
      <c r="L60" s="41"/>
      <c r="M60" s="41"/>
      <c r="N60" s="41"/>
      <c r="O60" s="41"/>
    </row>
    <row r="61" spans="1:15" s="27" customFormat="1" ht="7.5" customHeight="1" thickBot="1" x14ac:dyDescent="0.3">
      <c r="A61" s="14"/>
      <c r="B61" s="15"/>
      <c r="C61" s="31"/>
      <c r="D61" s="31"/>
      <c r="E61" s="31"/>
      <c r="F61" s="31"/>
      <c r="G61" s="31"/>
      <c r="H61" s="31"/>
      <c r="I61" s="31"/>
      <c r="J61" s="31"/>
      <c r="K61" s="32"/>
      <c r="L61" s="41"/>
      <c r="M61" s="41"/>
      <c r="N61" s="41"/>
      <c r="O61" s="41"/>
    </row>
    <row r="62" spans="1:15" s="27" customFormat="1" ht="8.25" customHeight="1" thickBot="1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41"/>
      <c r="M62" s="41"/>
      <c r="N62" s="41"/>
      <c r="O62" s="41"/>
    </row>
    <row r="63" spans="1:15" ht="16.5" thickBot="1" x14ac:dyDescent="0.3">
      <c r="A63" s="8"/>
      <c r="B63" s="9"/>
      <c r="C63" s="33" t="s">
        <v>2</v>
      </c>
      <c r="D63" s="9"/>
      <c r="E63" s="9"/>
      <c r="F63" s="9"/>
      <c r="G63" s="33"/>
      <c r="H63" s="9"/>
      <c r="I63" s="9"/>
      <c r="J63" s="9"/>
      <c r="K63" s="10"/>
    </row>
    <row r="64" spans="1:15" x14ac:dyDescent="0.25">
      <c r="A64" s="11"/>
      <c r="B64" s="22"/>
      <c r="C64" s="172"/>
      <c r="D64" s="173"/>
      <c r="E64" s="173"/>
      <c r="F64" s="173"/>
      <c r="G64" s="173"/>
      <c r="H64" s="173"/>
      <c r="I64" s="173"/>
      <c r="J64" s="174"/>
      <c r="K64" s="30"/>
    </row>
    <row r="65" spans="1:13" x14ac:dyDescent="0.25">
      <c r="A65" s="11"/>
      <c r="B65" s="22"/>
      <c r="C65" s="175"/>
      <c r="D65" s="176"/>
      <c r="E65" s="176"/>
      <c r="F65" s="176"/>
      <c r="G65" s="176"/>
      <c r="H65" s="176"/>
      <c r="I65" s="176"/>
      <c r="J65" s="177"/>
      <c r="K65" s="30"/>
    </row>
    <row r="66" spans="1:13" x14ac:dyDescent="0.25">
      <c r="A66" s="11"/>
      <c r="B66" s="22"/>
      <c r="C66" s="175"/>
      <c r="D66" s="176"/>
      <c r="E66" s="176"/>
      <c r="F66" s="176"/>
      <c r="G66" s="176"/>
      <c r="H66" s="176"/>
      <c r="I66" s="176"/>
      <c r="J66" s="177"/>
      <c r="K66" s="30"/>
    </row>
    <row r="67" spans="1:13" x14ac:dyDescent="0.25">
      <c r="A67" s="11"/>
      <c r="B67" s="22"/>
      <c r="C67" s="175"/>
      <c r="D67" s="176"/>
      <c r="E67" s="176"/>
      <c r="F67" s="176"/>
      <c r="G67" s="176"/>
      <c r="H67" s="176"/>
      <c r="I67" s="176"/>
      <c r="J67" s="177"/>
      <c r="K67" s="30"/>
    </row>
    <row r="68" spans="1:13" x14ac:dyDescent="0.25">
      <c r="A68" s="11"/>
      <c r="B68" s="22"/>
      <c r="C68" s="175"/>
      <c r="D68" s="176"/>
      <c r="E68" s="176"/>
      <c r="F68" s="176"/>
      <c r="G68" s="176"/>
      <c r="H68" s="176"/>
      <c r="I68" s="176"/>
      <c r="J68" s="177"/>
      <c r="K68" s="30"/>
    </row>
    <row r="69" spans="1:13" ht="15.75" customHeight="1" x14ac:dyDescent="0.25">
      <c r="A69" s="11"/>
      <c r="B69" s="22"/>
      <c r="C69" s="175"/>
      <c r="D69" s="176"/>
      <c r="E69" s="176"/>
      <c r="F69" s="176"/>
      <c r="G69" s="176"/>
      <c r="H69" s="176"/>
      <c r="I69" s="176"/>
      <c r="J69" s="177"/>
      <c r="K69" s="30"/>
    </row>
    <row r="70" spans="1:13" x14ac:dyDescent="0.25">
      <c r="A70" s="11"/>
      <c r="B70" s="22"/>
      <c r="C70" s="175"/>
      <c r="D70" s="176"/>
      <c r="E70" s="176"/>
      <c r="F70" s="176"/>
      <c r="G70" s="176"/>
      <c r="H70" s="176"/>
      <c r="I70" s="176"/>
      <c r="J70" s="177"/>
      <c r="K70" s="30"/>
    </row>
    <row r="71" spans="1:13" x14ac:dyDescent="0.25">
      <c r="A71" s="11"/>
      <c r="B71" s="22"/>
      <c r="C71" s="175"/>
      <c r="D71" s="176"/>
      <c r="E71" s="176"/>
      <c r="F71" s="176"/>
      <c r="G71" s="176"/>
      <c r="H71" s="176"/>
      <c r="I71" s="176"/>
      <c r="J71" s="177"/>
      <c r="K71" s="30"/>
    </row>
    <row r="72" spans="1:13" x14ac:dyDescent="0.25">
      <c r="A72" s="11"/>
      <c r="B72" s="22"/>
      <c r="C72" s="175"/>
      <c r="D72" s="176"/>
      <c r="E72" s="176"/>
      <c r="F72" s="176"/>
      <c r="G72" s="176"/>
      <c r="H72" s="176"/>
      <c r="I72" s="176"/>
      <c r="J72" s="177"/>
      <c r="K72" s="30"/>
    </row>
    <row r="73" spans="1:13" x14ac:dyDescent="0.25">
      <c r="A73" s="11"/>
      <c r="B73" s="22"/>
      <c r="C73" s="175"/>
      <c r="D73" s="176"/>
      <c r="E73" s="176"/>
      <c r="F73" s="176"/>
      <c r="G73" s="176"/>
      <c r="H73" s="176"/>
      <c r="I73" s="176"/>
      <c r="J73" s="177"/>
      <c r="K73" s="30"/>
    </row>
    <row r="74" spans="1:13" x14ac:dyDescent="0.25">
      <c r="A74" s="11"/>
      <c r="B74" s="22"/>
      <c r="C74" s="175"/>
      <c r="D74" s="176"/>
      <c r="E74" s="176"/>
      <c r="F74" s="176"/>
      <c r="G74" s="176"/>
      <c r="H74" s="176"/>
      <c r="I74" s="176"/>
      <c r="J74" s="177"/>
      <c r="K74" s="30"/>
    </row>
    <row r="75" spans="1:13" x14ac:dyDescent="0.25">
      <c r="A75" s="11"/>
      <c r="B75" s="22"/>
      <c r="C75" s="175"/>
      <c r="D75" s="176"/>
      <c r="E75" s="176"/>
      <c r="F75" s="176"/>
      <c r="G75" s="176"/>
      <c r="H75" s="176"/>
      <c r="I75" s="176"/>
      <c r="J75" s="177"/>
      <c r="K75" s="30"/>
    </row>
    <row r="76" spans="1:13" ht="15.75" thickBot="1" x14ac:dyDescent="0.3">
      <c r="A76" s="11"/>
      <c r="B76" s="22"/>
      <c r="C76" s="178"/>
      <c r="D76" s="179"/>
      <c r="E76" s="179"/>
      <c r="F76" s="179"/>
      <c r="G76" s="179"/>
      <c r="H76" s="179"/>
      <c r="I76" s="179"/>
      <c r="J76" s="180"/>
      <c r="K76" s="30"/>
    </row>
    <row r="77" spans="1:13" ht="7.5" customHeight="1" thickBot="1" x14ac:dyDescent="0.3">
      <c r="A77" s="14"/>
      <c r="B77" s="15"/>
      <c r="C77" s="31"/>
      <c r="D77" s="31"/>
      <c r="E77" s="31"/>
      <c r="F77" s="31"/>
      <c r="G77" s="31"/>
      <c r="H77" s="31"/>
      <c r="I77" s="31"/>
      <c r="J77" s="31"/>
      <c r="K77" s="32"/>
    </row>
    <row r="78" spans="1:13" ht="9" customHeight="1" thickBot="1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</row>
    <row r="79" spans="1:13" ht="7.5" customHeight="1" thickBot="1" x14ac:dyDescent="0.3">
      <c r="A79" s="23"/>
      <c r="B79" s="23"/>
      <c r="C79" s="23"/>
      <c r="D79" s="8"/>
      <c r="E79" s="9"/>
      <c r="F79" s="9"/>
      <c r="G79" s="9"/>
      <c r="H79" s="9"/>
      <c r="I79" s="9"/>
      <c r="J79" s="9"/>
      <c r="K79" s="10"/>
    </row>
    <row r="80" spans="1:13" ht="15.75" thickBot="1" x14ac:dyDescent="0.3">
      <c r="A80" s="23"/>
      <c r="B80" s="23"/>
      <c r="C80" s="23"/>
      <c r="D80" s="34" t="s">
        <v>3</v>
      </c>
      <c r="E80" s="72"/>
      <c r="F80" s="158"/>
      <c r="G80" s="159"/>
      <c r="H80" s="159"/>
      <c r="I80" s="159"/>
      <c r="J80" s="160"/>
      <c r="K80" s="35"/>
      <c r="L80" s="43"/>
      <c r="M80" s="44"/>
    </row>
    <row r="81" spans="1:19" ht="8.25" customHeight="1" thickBot="1" x14ac:dyDescent="0.3">
      <c r="A81" s="23"/>
      <c r="B81" s="23"/>
      <c r="C81" s="23"/>
      <c r="D81" s="11"/>
      <c r="E81" s="22"/>
      <c r="F81" s="22"/>
      <c r="G81" s="22"/>
      <c r="H81" s="22"/>
      <c r="I81" s="22"/>
      <c r="J81" s="22"/>
      <c r="K81" s="13"/>
    </row>
    <row r="82" spans="1:19" ht="15.75" thickBot="1" x14ac:dyDescent="0.3">
      <c r="A82" s="23"/>
      <c r="B82" s="23"/>
      <c r="C82" s="23"/>
      <c r="D82" s="36" t="s">
        <v>4</v>
      </c>
      <c r="E82" s="72"/>
      <c r="F82" s="169"/>
      <c r="G82" s="170"/>
      <c r="H82" s="170"/>
      <c r="I82" s="170"/>
      <c r="J82" s="171"/>
      <c r="K82" s="13"/>
    </row>
    <row r="83" spans="1:19" ht="7.5" customHeight="1" thickBot="1" x14ac:dyDescent="0.3">
      <c r="A83" s="23"/>
      <c r="B83" s="23"/>
      <c r="C83" s="23"/>
      <c r="D83" s="36"/>
      <c r="E83" s="72"/>
      <c r="F83" s="37"/>
      <c r="G83" s="37"/>
      <c r="H83" s="37"/>
      <c r="I83" s="37"/>
      <c r="J83" s="37"/>
      <c r="K83" s="13"/>
    </row>
    <row r="84" spans="1:19" ht="15.75" thickBot="1" x14ac:dyDescent="0.3">
      <c r="A84" s="23"/>
      <c r="B84" s="23"/>
      <c r="C84" s="23"/>
      <c r="D84" s="36" t="s">
        <v>7</v>
      </c>
      <c r="E84" s="72"/>
      <c r="F84" s="169"/>
      <c r="G84" s="170"/>
      <c r="H84" s="170"/>
      <c r="I84" s="170"/>
      <c r="J84" s="171"/>
      <c r="K84" s="13"/>
    </row>
    <row r="85" spans="1:19" ht="7.5" customHeight="1" thickBot="1" x14ac:dyDescent="0.3">
      <c r="A85" s="23"/>
      <c r="B85" s="23"/>
      <c r="C85" s="23"/>
      <c r="D85" s="14"/>
      <c r="E85" s="15"/>
      <c r="F85" s="15"/>
      <c r="G85" s="15"/>
      <c r="H85" s="15"/>
      <c r="I85" s="15"/>
      <c r="J85" s="15"/>
      <c r="K85" s="16"/>
    </row>
    <row r="87" spans="1:19" x14ac:dyDescent="0.25">
      <c r="C87" s="168" t="s">
        <v>11</v>
      </c>
      <c r="D87" s="168"/>
      <c r="E87" s="168"/>
      <c r="F87" s="168"/>
      <c r="G87" s="168"/>
    </row>
    <row r="89" spans="1:19" x14ac:dyDescent="0.25">
      <c r="A89" s="7">
        <v>3</v>
      </c>
      <c r="E89" s="38"/>
    </row>
    <row r="90" spans="1:19" x14ac:dyDescent="0.25">
      <c r="D90" s="7">
        <f>F19</f>
        <v>0</v>
      </c>
    </row>
    <row r="92" spans="1:19" s="89" customFormat="1" ht="11.25" hidden="1" x14ac:dyDescent="0.2">
      <c r="D92" s="77" t="s">
        <v>46</v>
      </c>
      <c r="G92" s="90" t="b">
        <f>OR((F19=D95),(F19=D92),(F19=D96))</f>
        <v>0</v>
      </c>
      <c r="H92" s="90" t="b">
        <f>NOT(G92)</f>
        <v>1</v>
      </c>
      <c r="I92" s="89" t="s">
        <v>63</v>
      </c>
      <c r="L92" s="92" t="b">
        <f>AND(G92,G109)</f>
        <v>0</v>
      </c>
      <c r="M92" s="93" t="s">
        <v>62</v>
      </c>
      <c r="N92" s="93"/>
      <c r="O92" s="93"/>
      <c r="S92" s="90" t="b">
        <f>AND(H92,H109)</f>
        <v>1</v>
      </c>
    </row>
    <row r="93" spans="1:19" s="18" customFormat="1" ht="15" hidden="1" customHeight="1" x14ac:dyDescent="0.25">
      <c r="D93" s="77" t="s">
        <v>82</v>
      </c>
      <c r="E93" s="76"/>
      <c r="F93" s="76"/>
      <c r="G93" s="76"/>
      <c r="H93" s="76"/>
      <c r="I93" s="76"/>
      <c r="J93" s="76"/>
      <c r="K93" s="76"/>
      <c r="L93" s="76"/>
      <c r="M93" s="44"/>
      <c r="N93" s="44"/>
      <c r="O93" s="44"/>
    </row>
    <row r="94" spans="1:19" s="18" customFormat="1" ht="15" hidden="1" customHeight="1" x14ac:dyDescent="0.25">
      <c r="D94" s="77" t="s">
        <v>83</v>
      </c>
      <c r="E94" s="76"/>
      <c r="F94" s="76"/>
      <c r="G94" s="76"/>
      <c r="H94" s="76"/>
      <c r="I94" s="76"/>
      <c r="J94" s="76"/>
      <c r="K94" s="76"/>
      <c r="L94" s="76"/>
      <c r="M94" s="44"/>
      <c r="N94" s="44"/>
      <c r="O94" s="44"/>
    </row>
    <row r="95" spans="1:19" s="18" customFormat="1" ht="29.25" hidden="1" customHeight="1" x14ac:dyDescent="0.25">
      <c r="D95" s="77" t="s">
        <v>84</v>
      </c>
      <c r="E95" s="76"/>
      <c r="F95" s="76"/>
      <c r="G95" s="90" t="b">
        <f>F19=D95</f>
        <v>0</v>
      </c>
      <c r="H95" s="90" t="b">
        <f>NOT(F19=D95)</f>
        <v>1</v>
      </c>
      <c r="I95" s="89" t="s">
        <v>89</v>
      </c>
      <c r="J95" s="89"/>
      <c r="K95" s="89"/>
      <c r="L95" s="92" t="b">
        <f>AND(G95,G109)</f>
        <v>0</v>
      </c>
      <c r="M95" s="114" t="s">
        <v>89</v>
      </c>
      <c r="N95" s="93"/>
      <c r="O95" s="93"/>
      <c r="P95" s="89"/>
      <c r="Q95" s="89"/>
      <c r="S95" s="90" t="b">
        <f>AND(H95,H109)</f>
        <v>1</v>
      </c>
    </row>
    <row r="96" spans="1:19" s="18" customFormat="1" ht="29.25" hidden="1" customHeight="1" x14ac:dyDescent="0.25">
      <c r="D96" s="77" t="s">
        <v>92</v>
      </c>
      <c r="E96" s="76"/>
      <c r="F96" s="76"/>
      <c r="G96" s="90" t="b">
        <f>F19=D96</f>
        <v>0</v>
      </c>
      <c r="H96" s="90" t="b">
        <f>NOT(F26=D96)</f>
        <v>1</v>
      </c>
      <c r="I96" s="89" t="s">
        <v>89</v>
      </c>
      <c r="J96" s="89"/>
      <c r="K96" s="89"/>
      <c r="L96" s="92" t="b">
        <f>AND(G96,G110)</f>
        <v>0</v>
      </c>
      <c r="M96" s="114" t="s">
        <v>89</v>
      </c>
      <c r="N96" s="93"/>
      <c r="O96" s="93"/>
      <c r="P96" s="89"/>
      <c r="Q96" s="89"/>
      <c r="S96" s="90" t="b">
        <f>AND(H96,H110)</f>
        <v>1</v>
      </c>
    </row>
    <row r="97" spans="4:15" s="18" customFormat="1" ht="15" hidden="1" customHeight="1" x14ac:dyDescent="0.25">
      <c r="D97" s="76"/>
      <c r="E97" s="76"/>
      <c r="F97" s="76"/>
      <c r="G97" s="76"/>
      <c r="H97" s="76"/>
      <c r="I97" s="76"/>
      <c r="J97" s="76"/>
      <c r="K97" s="76"/>
      <c r="L97" s="76"/>
      <c r="M97" s="44"/>
      <c r="N97" s="44"/>
      <c r="O97" s="44"/>
    </row>
    <row r="98" spans="4:15" s="18" customFormat="1" ht="15" hidden="1" customHeight="1" x14ac:dyDescent="0.25">
      <c r="D98" s="76" t="s">
        <v>48</v>
      </c>
      <c r="E98" s="76"/>
      <c r="F98" s="76"/>
      <c r="G98" s="76"/>
      <c r="H98" s="76"/>
      <c r="I98" s="76"/>
      <c r="J98" s="76"/>
      <c r="K98" s="76"/>
      <c r="L98" s="76"/>
      <c r="M98" s="44"/>
      <c r="N98" s="44"/>
      <c r="O98" s="44"/>
    </row>
    <row r="99" spans="4:15" s="18" customFormat="1" ht="15" hidden="1" customHeight="1" x14ac:dyDescent="0.25">
      <c r="D99" s="76"/>
      <c r="E99" s="76"/>
      <c r="F99" s="76"/>
      <c r="G99" s="76"/>
      <c r="H99" s="76"/>
      <c r="I99" s="76"/>
      <c r="J99" s="76"/>
      <c r="K99" s="76"/>
      <c r="L99" s="76"/>
      <c r="M99" s="44"/>
      <c r="N99" s="44"/>
      <c r="O99" s="44"/>
    </row>
    <row r="100" spans="4:15" s="18" customFormat="1" ht="15" hidden="1" customHeight="1" x14ac:dyDescent="0.25">
      <c r="D100" s="76" t="str">
        <f>IF(F19=D92,D98,E100)</f>
        <v>Не определено</v>
      </c>
      <c r="E100" s="76" t="s">
        <v>61</v>
      </c>
      <c r="F100" s="76"/>
      <c r="G100" s="76"/>
      <c r="H100" s="76"/>
      <c r="I100" s="76"/>
      <c r="J100" s="76"/>
      <c r="K100" s="76"/>
      <c r="L100" s="76"/>
      <c r="M100" s="44"/>
      <c r="N100" s="44"/>
      <c r="O100" s="44"/>
    </row>
    <row r="101" spans="4:15" s="18" customFormat="1" ht="15" hidden="1" customHeight="1" x14ac:dyDescent="0.25">
      <c r="D101" s="76" t="str">
        <f>IF(F19=D92,E101,E101)</f>
        <v>Достижение порога 1</v>
      </c>
      <c r="E101" s="76" t="s">
        <v>47</v>
      </c>
      <c r="F101" s="76"/>
      <c r="G101" s="76"/>
      <c r="H101" s="76"/>
      <c r="I101" s="76"/>
      <c r="J101" s="76"/>
      <c r="K101" s="76"/>
      <c r="L101" s="76"/>
      <c r="M101" s="44"/>
      <c r="N101" s="44"/>
      <c r="O101" s="44"/>
    </row>
    <row r="102" spans="4:15" s="18" customFormat="1" ht="15" hidden="1" customHeight="1" x14ac:dyDescent="0.25">
      <c r="D102" s="76" t="str">
        <f>IF(F19=D92,E102,E102)</f>
        <v>Достижение порога 2</v>
      </c>
      <c r="E102" s="76" t="s">
        <v>42</v>
      </c>
      <c r="F102" s="76"/>
      <c r="G102" s="76"/>
      <c r="H102" s="76"/>
      <c r="I102" s="76"/>
      <c r="J102" s="76"/>
      <c r="K102" s="76"/>
      <c r="L102" s="76"/>
      <c r="M102" s="44"/>
      <c r="N102" s="44"/>
      <c r="O102" s="44"/>
    </row>
    <row r="103" spans="4:15" s="18" customFormat="1" ht="15" hidden="1" customHeight="1" x14ac:dyDescent="0.25">
      <c r="D103" s="76" t="str">
        <f>IF(F19=D92,E103,E103)</f>
        <v>Достижение порога 3</v>
      </c>
      <c r="E103" s="76" t="s">
        <v>50</v>
      </c>
      <c r="F103" s="75"/>
      <c r="G103" s="75"/>
      <c r="H103" s="75"/>
      <c r="I103" s="75"/>
      <c r="J103" s="75"/>
      <c r="K103" s="75"/>
      <c r="L103" s="75"/>
      <c r="M103" s="44"/>
      <c r="N103" s="44"/>
      <c r="O103" s="44"/>
    </row>
    <row r="104" spans="4:15" s="18" customFormat="1" ht="15" hidden="1" customHeight="1" x14ac:dyDescent="0.25">
      <c r="D104" s="76" t="str">
        <f>IF(F19=D92,E104,E104)</f>
        <v>Достижение порога 4</v>
      </c>
      <c r="E104" s="76" t="s">
        <v>51</v>
      </c>
      <c r="F104" s="75"/>
      <c r="G104" s="75"/>
      <c r="H104" s="75"/>
      <c r="I104" s="75"/>
      <c r="J104" s="75"/>
      <c r="K104" s="75"/>
      <c r="L104" s="75"/>
      <c r="M104" s="44"/>
      <c r="N104" s="44"/>
      <c r="O104" s="44"/>
    </row>
    <row r="105" spans="4:15" s="18" customFormat="1" ht="15" hidden="1" customHeight="1" x14ac:dyDescent="0.25">
      <c r="D105" s="76" t="str">
        <f>IF(F19=D92,E105,E105)</f>
        <v>Достижение порога 5</v>
      </c>
      <c r="E105" s="76" t="s">
        <v>52</v>
      </c>
      <c r="F105" s="75"/>
      <c r="G105" s="75"/>
      <c r="H105" s="75"/>
      <c r="I105" s="75"/>
      <c r="J105" s="75"/>
      <c r="K105" s="75"/>
      <c r="L105" s="75"/>
      <c r="M105" s="44"/>
      <c r="N105" s="44"/>
      <c r="O105" s="44"/>
    </row>
    <row r="106" spans="4:15" s="18" customFormat="1" ht="15" hidden="1" customHeight="1" x14ac:dyDescent="0.25">
      <c r="D106" s="76" t="str">
        <f>IF(F19=D92,E106,E106)</f>
        <v>Неисправность</v>
      </c>
      <c r="E106" s="76" t="str">
        <f>IF(G19="Линия СЕНС","Реле не установлено","Неисправность")</f>
        <v>Неисправность</v>
      </c>
      <c r="F106" s="75"/>
      <c r="G106" s="75"/>
      <c r="H106" s="75"/>
      <c r="I106" s="75"/>
      <c r="J106" s="75"/>
      <c r="K106" s="75"/>
      <c r="L106" s="75"/>
      <c r="M106" s="44"/>
      <c r="N106" s="44"/>
      <c r="O106" s="44"/>
    </row>
    <row r="107" spans="4:15" s="18" customFormat="1" ht="15" hidden="1" customHeight="1" x14ac:dyDescent="0.25">
      <c r="D107" s="75"/>
      <c r="E107" s="75"/>
      <c r="F107" s="75"/>
      <c r="G107" s="75"/>
      <c r="H107" s="75"/>
      <c r="I107" s="75"/>
      <c r="J107" s="75"/>
      <c r="K107" s="75"/>
      <c r="L107" s="75"/>
      <c r="M107" s="44"/>
      <c r="N107" s="44"/>
      <c r="O107" s="44"/>
    </row>
    <row r="108" spans="4:15" s="18" customFormat="1" ht="15" hidden="1" customHeight="1" x14ac:dyDescent="0.25">
      <c r="D108" s="75" t="s">
        <v>85</v>
      </c>
      <c r="E108" s="75"/>
      <c r="F108" s="75"/>
      <c r="G108" s="75"/>
      <c r="H108" s="75"/>
      <c r="I108" s="75"/>
      <c r="J108" s="75"/>
      <c r="K108" s="75"/>
      <c r="L108" s="75"/>
      <c r="M108" s="44"/>
      <c r="N108" s="44"/>
      <c r="O108" s="44"/>
    </row>
    <row r="109" spans="4:15" s="95" customFormat="1" ht="15" hidden="1" customHeight="1" x14ac:dyDescent="0.2">
      <c r="D109" s="77" t="str">
        <f>D98</f>
        <v>Реле не установлено</v>
      </c>
      <c r="E109" s="75"/>
      <c r="F109" s="75"/>
      <c r="G109" s="91" t="b">
        <f>E40=D109</f>
        <v>0</v>
      </c>
      <c r="H109" s="91" t="b">
        <f>NOT(E40=D109)</f>
        <v>1</v>
      </c>
      <c r="I109" s="75"/>
      <c r="J109" s="75"/>
      <c r="K109" s="75"/>
      <c r="L109" s="75"/>
      <c r="M109" s="94"/>
      <c r="N109" s="94"/>
      <c r="O109" s="94"/>
    </row>
    <row r="110" spans="4:15" s="18" customFormat="1" ht="15" hidden="1" customHeight="1" x14ac:dyDescent="0.25">
      <c r="D110" s="77"/>
      <c r="E110" s="75"/>
      <c r="F110" s="75"/>
      <c r="G110" s="75"/>
      <c r="H110" s="75"/>
      <c r="I110" s="75"/>
      <c r="J110" s="75"/>
      <c r="K110" s="75"/>
      <c r="L110" s="75"/>
      <c r="M110" s="44"/>
      <c r="N110" s="44"/>
      <c r="O110" s="44"/>
    </row>
    <row r="111" spans="4:15" s="39" customFormat="1" ht="16.5" hidden="1" customHeight="1" x14ac:dyDescent="0.25">
      <c r="D111" s="77" t="str">
        <f>IF(D40=D98,E111,E111)</f>
        <v>Реле замкнуто</v>
      </c>
      <c r="E111" s="77" t="s">
        <v>49</v>
      </c>
      <c r="F111" s="77"/>
      <c r="G111" s="77" t="str">
        <f>G40</f>
        <v>Реле замкнуто</v>
      </c>
      <c r="H111" s="77"/>
      <c r="I111" s="77"/>
      <c r="J111" s="77"/>
      <c r="K111" s="77"/>
      <c r="L111" s="77"/>
      <c r="M111" s="45"/>
      <c r="N111" s="45"/>
      <c r="O111" s="45"/>
    </row>
    <row r="112" spans="4:15" s="39" customFormat="1" ht="16.5" hidden="1" customHeight="1" x14ac:dyDescent="0.25">
      <c r="D112" s="77" t="str">
        <f>IF(D40=D98,E112,E112)</f>
        <v>Реле разомкнтуто</v>
      </c>
      <c r="E112" s="77" t="s">
        <v>53</v>
      </c>
      <c r="F112" s="77"/>
      <c r="G112" s="77"/>
      <c r="H112" s="77"/>
      <c r="I112" s="77"/>
      <c r="J112" s="77"/>
      <c r="K112" s="77"/>
      <c r="L112" s="77"/>
      <c r="M112" s="45"/>
      <c r="N112" s="45"/>
      <c r="O112" s="45"/>
    </row>
    <row r="113" spans="4:15" s="39" customFormat="1" ht="16.5" hidden="1" customHeight="1" x14ac:dyDescent="0.25">
      <c r="D113" s="77"/>
      <c r="E113" s="77"/>
      <c r="F113" s="77"/>
      <c r="G113" s="77"/>
      <c r="H113" s="77"/>
      <c r="I113" s="77"/>
      <c r="J113" s="77"/>
      <c r="K113" s="77"/>
      <c r="L113" s="77"/>
      <c r="M113" s="45"/>
      <c r="N113" s="45"/>
      <c r="O113" s="45"/>
    </row>
    <row r="114" spans="4:15" s="39" customFormat="1" ht="16.5" hidden="1" customHeight="1" x14ac:dyDescent="0.25">
      <c r="D114" s="77" t="s">
        <v>37</v>
      </c>
      <c r="E114" s="77"/>
      <c r="F114" s="77"/>
      <c r="G114" s="77"/>
      <c r="H114" s="77"/>
      <c r="I114" s="77"/>
      <c r="J114" s="77"/>
      <c r="K114" s="77"/>
      <c r="L114" s="77"/>
      <c r="M114" s="45"/>
      <c r="N114" s="45"/>
      <c r="O114" s="45"/>
    </row>
    <row r="115" spans="4:15" s="39" customFormat="1" ht="16.5" hidden="1" customHeight="1" x14ac:dyDescent="0.25">
      <c r="D115" s="77" t="s">
        <v>35</v>
      </c>
      <c r="E115" s="77"/>
      <c r="F115" s="77"/>
      <c r="G115" s="77"/>
      <c r="H115" s="77"/>
      <c r="I115" s="77"/>
      <c r="J115" s="77"/>
      <c r="K115" s="77"/>
      <c r="L115" s="77"/>
      <c r="M115" s="45"/>
      <c r="N115" s="45"/>
      <c r="O115" s="45"/>
    </row>
    <row r="116" spans="4:15" s="39" customFormat="1" ht="16.5" hidden="1" customHeight="1" x14ac:dyDescent="0.25">
      <c r="D116" s="77" t="s">
        <v>36</v>
      </c>
      <c r="E116" s="77"/>
      <c r="F116" s="77"/>
      <c r="G116" s="77"/>
      <c r="H116" s="77"/>
      <c r="I116" s="77"/>
      <c r="J116" s="77"/>
      <c r="K116" s="77"/>
      <c r="L116" s="77"/>
      <c r="M116" s="45"/>
      <c r="N116" s="45"/>
      <c r="O116" s="45"/>
    </row>
    <row r="117" spans="4:15" s="39" customFormat="1" ht="16.5" hidden="1" customHeight="1" x14ac:dyDescent="0.25">
      <c r="D117" s="77" t="s">
        <v>54</v>
      </c>
      <c r="E117" s="77"/>
      <c r="F117" s="77"/>
      <c r="G117" s="77"/>
      <c r="H117" s="77"/>
      <c r="I117" s="77"/>
      <c r="J117" s="77"/>
      <c r="K117" s="77"/>
      <c r="L117" s="77"/>
      <c r="M117" s="45"/>
      <c r="N117" s="45"/>
      <c r="O117" s="45"/>
    </row>
    <row r="118" spans="4:15" s="39" customFormat="1" ht="16.5" hidden="1" customHeight="1" x14ac:dyDescent="0.25">
      <c r="D118" s="77" t="s">
        <v>56</v>
      </c>
      <c r="E118" s="77"/>
      <c r="F118" s="77"/>
      <c r="G118" s="77"/>
      <c r="H118" s="77"/>
      <c r="I118" s="77"/>
      <c r="J118" s="77"/>
      <c r="K118" s="77"/>
      <c r="L118" s="77"/>
      <c r="M118" s="45"/>
      <c r="N118" s="45"/>
      <c r="O118" s="45"/>
    </row>
    <row r="119" spans="4:15" s="39" customFormat="1" ht="16.5" hidden="1" customHeight="1" x14ac:dyDescent="0.25">
      <c r="D119" s="77" t="s">
        <v>57</v>
      </c>
      <c r="E119" s="77"/>
      <c r="F119" s="77"/>
      <c r="G119" s="77"/>
      <c r="H119" s="77"/>
      <c r="I119" s="77"/>
      <c r="J119" s="77"/>
      <c r="K119" s="77"/>
      <c r="L119" s="77"/>
      <c r="M119" s="45"/>
      <c r="N119" s="45"/>
      <c r="O119" s="45"/>
    </row>
    <row r="120" spans="4:15" s="39" customFormat="1" ht="16.5" hidden="1" customHeight="1" x14ac:dyDescent="0.25">
      <c r="D120" s="77" t="s">
        <v>58</v>
      </c>
      <c r="E120" s="77"/>
      <c r="F120" s="77"/>
      <c r="G120" s="77"/>
      <c r="H120" s="77"/>
      <c r="I120" s="77"/>
      <c r="J120" s="77"/>
      <c r="K120" s="77"/>
      <c r="L120" s="77"/>
      <c r="M120" s="45"/>
      <c r="N120" s="45"/>
      <c r="O120" s="45"/>
    </row>
    <row r="121" spans="4:15" s="39" customFormat="1" ht="16.5" hidden="1" customHeight="1" x14ac:dyDescent="0.25">
      <c r="D121" s="77" t="s">
        <v>59</v>
      </c>
      <c r="E121" s="77"/>
      <c r="F121" s="77"/>
      <c r="G121" s="77"/>
      <c r="H121" s="77"/>
      <c r="I121" s="77"/>
      <c r="J121" s="77"/>
      <c r="K121" s="77"/>
      <c r="L121" s="77"/>
      <c r="M121" s="45"/>
      <c r="N121" s="45"/>
      <c r="O121" s="45"/>
    </row>
    <row r="122" spans="4:15" s="39" customFormat="1" ht="16.5" hidden="1" customHeight="1" x14ac:dyDescent="0.25">
      <c r="D122" s="77" t="s">
        <v>60</v>
      </c>
      <c r="E122" s="77"/>
      <c r="F122" s="77"/>
      <c r="G122" s="77"/>
      <c r="H122" s="77"/>
      <c r="I122" s="77"/>
      <c r="J122" s="77"/>
      <c r="K122" s="77"/>
      <c r="L122" s="77"/>
      <c r="M122" s="45"/>
      <c r="N122" s="45"/>
      <c r="O122" s="45"/>
    </row>
    <row r="123" spans="4:15" s="18" customFormat="1" ht="15" hidden="1" customHeight="1" x14ac:dyDescent="0.25">
      <c r="D123" s="75"/>
      <c r="E123" s="75"/>
      <c r="F123" s="75"/>
      <c r="G123" s="75"/>
      <c r="H123" s="75"/>
      <c r="I123" s="75"/>
      <c r="J123" s="75"/>
      <c r="K123" s="75"/>
      <c r="L123" s="75"/>
      <c r="M123" s="44"/>
      <c r="N123" s="44"/>
      <c r="O123" s="44"/>
    </row>
    <row r="124" spans="4:15" s="18" customFormat="1" ht="15" hidden="1" customHeight="1" x14ac:dyDescent="0.25">
      <c r="D124" s="75" t="str">
        <f>IF(F19="Линия СЕНС","Реле не установлено","Достижение порога 1")</f>
        <v>Достижение порога 1</v>
      </c>
      <c r="E124" s="75"/>
      <c r="F124" s="75"/>
      <c r="G124" s="75"/>
      <c r="H124" s="75"/>
      <c r="I124" s="75"/>
      <c r="J124" s="75"/>
      <c r="K124" s="75"/>
      <c r="L124" s="75"/>
      <c r="M124" s="44"/>
      <c r="N124" s="44"/>
      <c r="O124" s="44"/>
    </row>
    <row r="125" spans="4:15" s="18" customFormat="1" ht="15" hidden="1" customHeight="1" x14ac:dyDescent="0.25">
      <c r="D125" s="75"/>
      <c r="E125" s="75"/>
      <c r="F125" s="75"/>
      <c r="G125" s="75"/>
      <c r="H125" s="75"/>
      <c r="I125" s="75"/>
      <c r="J125" s="75"/>
      <c r="K125" s="75"/>
      <c r="L125" s="75"/>
      <c r="M125" s="44"/>
      <c r="N125" s="44"/>
      <c r="O125" s="44"/>
    </row>
    <row r="126" spans="4:15" s="18" customFormat="1" ht="15" hidden="1" customHeight="1" x14ac:dyDescent="0.25">
      <c r="D126" s="75"/>
      <c r="E126" s="75"/>
      <c r="F126" s="75"/>
      <c r="G126" s="75"/>
      <c r="H126" s="75"/>
      <c r="I126" s="75"/>
      <c r="J126" s="75"/>
      <c r="K126" s="75"/>
      <c r="L126" s="75"/>
      <c r="M126" s="44"/>
      <c r="N126" s="44"/>
      <c r="O126" s="44"/>
    </row>
    <row r="127" spans="4:15" s="18" customFormat="1" ht="15" hidden="1" customHeight="1" x14ac:dyDescent="0.25">
      <c r="D127" s="77" t="s">
        <v>71</v>
      </c>
      <c r="E127" s="75"/>
      <c r="F127" s="75"/>
      <c r="G127" s="75"/>
      <c r="H127" s="75"/>
      <c r="I127" s="75"/>
      <c r="J127" s="75"/>
      <c r="K127" s="75"/>
      <c r="L127" s="75"/>
      <c r="M127" s="44"/>
      <c r="N127" s="44"/>
      <c r="O127" s="44"/>
    </row>
    <row r="128" spans="4:15" s="18" customFormat="1" ht="15" hidden="1" customHeight="1" x14ac:dyDescent="0.25">
      <c r="D128" s="77" t="s">
        <v>72</v>
      </c>
      <c r="E128" s="75"/>
      <c r="F128" s="75"/>
      <c r="G128" s="75"/>
      <c r="H128" s="75"/>
      <c r="I128" s="75"/>
      <c r="J128" s="75"/>
      <c r="K128" s="75"/>
      <c r="L128" s="75"/>
      <c r="M128" s="44"/>
      <c r="N128" s="44"/>
      <c r="O128" s="44"/>
    </row>
    <row r="129" spans="4:15" s="18" customFormat="1" ht="15" hidden="1" customHeight="1" x14ac:dyDescent="0.25">
      <c r="D129" s="77"/>
      <c r="E129" s="75"/>
      <c r="F129" s="75"/>
      <c r="G129" s="75"/>
      <c r="H129" s="75"/>
      <c r="I129" s="75"/>
      <c r="J129" s="75"/>
      <c r="K129" s="75"/>
      <c r="L129" s="75"/>
      <c r="M129" s="44"/>
      <c r="N129" s="44"/>
      <c r="O129" s="44"/>
    </row>
    <row r="130" spans="4:15" s="18" customFormat="1" ht="15" hidden="1" customHeight="1" x14ac:dyDescent="0.25">
      <c r="D130" s="96" t="s">
        <v>64</v>
      </c>
      <c r="E130" s="90" t="b">
        <f>F19=D92</f>
        <v>0</v>
      </c>
      <c r="F130" s="75"/>
      <c r="G130" s="75"/>
      <c r="H130" s="75"/>
      <c r="I130" s="75"/>
      <c r="J130" s="75"/>
      <c r="K130" s="75"/>
      <c r="L130" s="75"/>
      <c r="M130" s="44"/>
      <c r="N130" s="44"/>
      <c r="O130" s="44"/>
    </row>
    <row r="131" spans="4:15" s="18" customFormat="1" ht="15" hidden="1" customHeight="1" x14ac:dyDescent="0.25">
      <c r="D131" s="96" t="s">
        <v>65</v>
      </c>
      <c r="E131" s="91" t="b">
        <f>E40=D109</f>
        <v>0</v>
      </c>
      <c r="F131" s="75"/>
      <c r="G131" s="75"/>
      <c r="H131" s="75"/>
      <c r="I131" s="75"/>
      <c r="J131" s="75"/>
      <c r="K131" s="75"/>
      <c r="L131" s="75"/>
      <c r="M131" s="44"/>
      <c r="N131" s="44"/>
      <c r="O131" s="44"/>
    </row>
    <row r="132" spans="4:15" s="18" customFormat="1" ht="15" hidden="1" customHeight="1" x14ac:dyDescent="0.25">
      <c r="D132" s="97" t="s">
        <v>66</v>
      </c>
      <c r="E132" s="91" t="b">
        <f>G40=D109</f>
        <v>0</v>
      </c>
      <c r="F132" s="75"/>
      <c r="G132" s="75"/>
      <c r="H132" s="75"/>
      <c r="I132" s="75"/>
      <c r="J132" s="75"/>
      <c r="K132" s="75"/>
      <c r="L132" s="75"/>
      <c r="M132" s="44"/>
      <c r="N132" s="44"/>
      <c r="O132" s="44"/>
    </row>
    <row r="133" spans="4:15" s="18" customFormat="1" ht="15" hidden="1" customHeight="1" x14ac:dyDescent="0.25">
      <c r="D133" s="97" t="s">
        <v>67</v>
      </c>
      <c r="E133" s="91" t="b">
        <f>OR(AND(E130,E131,E132),AND(NOT(E130),NOT(E131),NOT(E132)))</f>
        <v>1</v>
      </c>
      <c r="F133" s="75"/>
      <c r="G133" s="75"/>
      <c r="H133" s="75"/>
      <c r="I133" s="75"/>
      <c r="J133" s="75"/>
      <c r="K133" s="75"/>
      <c r="L133" s="75"/>
      <c r="M133" s="44"/>
      <c r="N133" s="44"/>
      <c r="O133" s="44"/>
    </row>
    <row r="134" spans="4:15" s="18" customFormat="1" ht="15.75" hidden="1" customHeight="1" x14ac:dyDescent="0.25">
      <c r="D134" s="97"/>
      <c r="E134" s="75"/>
      <c r="F134" s="75"/>
      <c r="G134" s="75"/>
      <c r="H134" s="75"/>
      <c r="I134" s="75"/>
      <c r="J134" s="75"/>
      <c r="K134" s="75"/>
      <c r="L134" s="75"/>
      <c r="M134" s="44"/>
      <c r="N134" s="44"/>
      <c r="O134" s="44"/>
    </row>
    <row r="135" spans="4:15" s="18" customFormat="1" ht="14.25" hidden="1" customHeight="1" x14ac:dyDescent="0.25">
      <c r="D135" s="96" t="s">
        <v>68</v>
      </c>
      <c r="E135" s="91" t="b">
        <f>E42=D109</f>
        <v>0</v>
      </c>
      <c r="F135" s="75"/>
      <c r="G135" s="75"/>
      <c r="H135" s="75"/>
      <c r="I135" s="75"/>
      <c r="J135" s="75"/>
      <c r="K135" s="75"/>
      <c r="L135" s="75"/>
      <c r="M135" s="44"/>
      <c r="N135" s="44"/>
      <c r="O135" s="44"/>
    </row>
    <row r="136" spans="4:15" s="18" customFormat="1" ht="12.75" hidden="1" customHeight="1" x14ac:dyDescent="0.25">
      <c r="D136" s="97" t="s">
        <v>69</v>
      </c>
      <c r="E136" s="91" t="b">
        <f>G42=D109</f>
        <v>0</v>
      </c>
      <c r="F136" s="76"/>
      <c r="G136" s="76"/>
      <c r="H136" s="76"/>
      <c r="I136" s="76"/>
      <c r="J136" s="76"/>
      <c r="K136" s="76"/>
      <c r="L136" s="76"/>
      <c r="M136" s="44"/>
      <c r="N136" s="44"/>
      <c r="O136" s="44"/>
    </row>
    <row r="137" spans="4:15" s="18" customFormat="1" ht="14.25" hidden="1" customHeight="1" x14ac:dyDescent="0.25">
      <c r="D137" s="97" t="s">
        <v>70</v>
      </c>
      <c r="E137" s="91" t="b">
        <f>OR(AND(E130,E135,E136),AND(NOT(E130),NOT(E135),NOT(E136)))</f>
        <v>1</v>
      </c>
      <c r="F137" s="76"/>
      <c r="G137" s="76"/>
      <c r="H137" s="76"/>
      <c r="I137" s="76"/>
      <c r="J137" s="76"/>
      <c r="K137" s="76"/>
      <c r="L137" s="76"/>
      <c r="M137" s="44"/>
      <c r="N137" s="44"/>
      <c r="O137" s="44"/>
    </row>
    <row r="138" spans="4:15" s="18" customFormat="1" ht="12" hidden="1" customHeight="1" x14ac:dyDescent="0.25">
      <c r="D138" s="98"/>
      <c r="E138" s="76"/>
      <c r="F138" s="76"/>
      <c r="G138" s="76"/>
      <c r="H138" s="76"/>
      <c r="I138" s="76"/>
      <c r="J138" s="76"/>
      <c r="K138" s="76"/>
      <c r="L138" s="76"/>
      <c r="M138" s="44"/>
      <c r="N138" s="44"/>
      <c r="O138" s="44"/>
    </row>
    <row r="139" spans="4:15" s="18" customFormat="1" ht="14.25" hidden="1" customHeight="1" x14ac:dyDescent="0.25">
      <c r="D139" s="96" t="s">
        <v>86</v>
      </c>
      <c r="E139" s="91" t="e">
        <f>#REF!=D113</f>
        <v>#REF!</v>
      </c>
      <c r="F139" s="75"/>
      <c r="G139" s="75"/>
      <c r="H139" s="75"/>
      <c r="I139" s="75"/>
      <c r="J139" s="75"/>
      <c r="K139" s="75"/>
      <c r="L139" s="75"/>
      <c r="M139" s="44"/>
      <c r="N139" s="44"/>
      <c r="O139" s="44"/>
    </row>
    <row r="140" spans="4:15" s="18" customFormat="1" ht="12.75" hidden="1" customHeight="1" x14ac:dyDescent="0.25">
      <c r="D140" s="97" t="s">
        <v>87</v>
      </c>
      <c r="E140" s="91" t="e">
        <f>#REF!=D113</f>
        <v>#REF!</v>
      </c>
      <c r="F140" s="76"/>
      <c r="G140" s="76"/>
      <c r="H140" s="76"/>
      <c r="I140" s="76"/>
      <c r="J140" s="76"/>
      <c r="K140" s="76"/>
      <c r="L140" s="76"/>
      <c r="M140" s="44"/>
      <c r="N140" s="44"/>
      <c r="O140" s="44"/>
    </row>
    <row r="141" spans="4:15" s="18" customFormat="1" ht="14.25" hidden="1" customHeight="1" x14ac:dyDescent="0.25">
      <c r="D141" s="97" t="s">
        <v>88</v>
      </c>
      <c r="E141" s="91" t="e">
        <f>OR(AND(E134,E139,E140),AND(NOT(E134),NOT(E139),NOT(E140)))</f>
        <v>#REF!</v>
      </c>
      <c r="F141" s="76"/>
      <c r="G141" s="76"/>
      <c r="H141" s="76"/>
      <c r="I141" s="76"/>
      <c r="J141" s="76"/>
      <c r="K141" s="76"/>
      <c r="L141" s="76"/>
      <c r="M141" s="44"/>
      <c r="N141" s="44"/>
      <c r="O141" s="44"/>
    </row>
    <row r="142" spans="4:15" x14ac:dyDescent="0.25">
      <c r="D142" s="99"/>
    </row>
    <row r="143" spans="4:15" x14ac:dyDescent="0.25">
      <c r="D143" s="99"/>
    </row>
    <row r="144" spans="4:15" x14ac:dyDescent="0.25">
      <c r="D144" s="99"/>
    </row>
    <row r="145" spans="4:4" x14ac:dyDescent="0.25">
      <c r="D145" s="99"/>
    </row>
    <row r="146" spans="4:4" ht="30" customHeight="1" x14ac:dyDescent="0.25">
      <c r="D146" s="99"/>
    </row>
    <row r="147" spans="4:4" ht="30" customHeight="1" x14ac:dyDescent="0.25">
      <c r="D147" s="99"/>
    </row>
    <row r="148" spans="4:4" ht="30" customHeight="1" x14ac:dyDescent="0.25">
      <c r="D148" s="99"/>
    </row>
    <row r="149" spans="4:4" ht="30" customHeight="1" x14ac:dyDescent="0.25">
      <c r="D149" s="99"/>
    </row>
    <row r="150" spans="4:4" ht="30" customHeight="1" x14ac:dyDescent="0.25">
      <c r="D150" s="99"/>
    </row>
    <row r="151" spans="4:4" ht="30" customHeight="1" x14ac:dyDescent="0.25"/>
    <row r="152" spans="4:4" ht="30" customHeight="1" x14ac:dyDescent="0.25"/>
    <row r="153" spans="4:4" ht="30" customHeight="1" x14ac:dyDescent="0.25"/>
    <row r="154" spans="4:4" ht="30" customHeight="1" x14ac:dyDescent="0.25"/>
    <row r="155" spans="4:4" ht="30" customHeight="1" x14ac:dyDescent="0.25"/>
    <row r="156" spans="4:4" ht="30" customHeight="1" x14ac:dyDescent="0.25"/>
    <row r="157" spans="4:4" ht="30" customHeight="1" x14ac:dyDescent="0.25"/>
  </sheetData>
  <sheetProtection formatCells="0" selectLockedCells="1"/>
  <dataConsolidate/>
  <customSheetViews>
    <customSheetView guid="{5E0B3BB5-CA15-4E29-9F54-F2175EE170A2}" showPageBreaks="1" fitToPage="1">
      <selection activeCell="D1" sqref="D1"/>
      <pageMargins left="0.70866141732283472" right="0" top="0.74803149606299213" bottom="0.74803149606299213" header="0.31496062992125984" footer="0.31496062992125984"/>
      <pageSetup paperSize="9" scale="90" orientation="portrait" r:id="rId1"/>
    </customSheetView>
    <customSheetView guid="{30FF20D5-3911-424E-9382-441F659ED31C}" fitToPage="1">
      <selection activeCell="N5" sqref="N5"/>
      <pageMargins left="0.70866141732283472" right="0" top="0.74803149606299213" bottom="0.74803149606299213" header="0.31496062992125984" footer="0.31496062992125984"/>
      <pageSetup paperSize="9" scale="73" orientation="portrait" r:id="rId2"/>
    </customSheetView>
  </customSheetViews>
  <mergeCells count="51">
    <mergeCell ref="H21:J21"/>
    <mergeCell ref="F19:J19"/>
    <mergeCell ref="D31:H31"/>
    <mergeCell ref="D37:H37"/>
    <mergeCell ref="I29:J31"/>
    <mergeCell ref="D27:E27"/>
    <mergeCell ref="D28:E28"/>
    <mergeCell ref="D29:E29"/>
    <mergeCell ref="D30:E30"/>
    <mergeCell ref="F27:G27"/>
    <mergeCell ref="I35:J35"/>
    <mergeCell ref="I36:J36"/>
    <mergeCell ref="F34:G34"/>
    <mergeCell ref="I34:J34"/>
    <mergeCell ref="D35:E35"/>
    <mergeCell ref="F35:G35"/>
    <mergeCell ref="C87:G87"/>
    <mergeCell ref="F84:J84"/>
    <mergeCell ref="C64:J76"/>
    <mergeCell ref="F80:J80"/>
    <mergeCell ref="F82:J82"/>
    <mergeCell ref="I55:J55"/>
    <mergeCell ref="E40:F40"/>
    <mergeCell ref="E42:F42"/>
    <mergeCell ref="G40:H40"/>
    <mergeCell ref="F50:G50"/>
    <mergeCell ref="D43:I46"/>
    <mergeCell ref="A1:I1"/>
    <mergeCell ref="C2:I2"/>
    <mergeCell ref="C9:D9"/>
    <mergeCell ref="E9:J9"/>
    <mergeCell ref="D34:E34"/>
    <mergeCell ref="D26:G26"/>
    <mergeCell ref="D32:G33"/>
    <mergeCell ref="H26:J26"/>
    <mergeCell ref="H32:J33"/>
    <mergeCell ref="F28:G28"/>
    <mergeCell ref="F29:G29"/>
    <mergeCell ref="F30:G30"/>
    <mergeCell ref="I27:J27"/>
    <mergeCell ref="E14:F14"/>
    <mergeCell ref="I14:J14"/>
    <mergeCell ref="D5:J5"/>
    <mergeCell ref="D36:E36"/>
    <mergeCell ref="F36:G36"/>
    <mergeCell ref="G42:H42"/>
    <mergeCell ref="E41:F41"/>
    <mergeCell ref="G41:H41"/>
    <mergeCell ref="E39:F39"/>
    <mergeCell ref="G39:H39"/>
    <mergeCell ref="D38:H38"/>
  </mergeCells>
  <conditionalFormatting sqref="E47">
    <cfRule type="expression" dxfId="3" priority="7" stopIfTrue="1">
      <formula>#REF!="Реле не устанавливаются"</formula>
    </cfRule>
  </conditionalFormatting>
  <conditionalFormatting sqref="F38:F40 H38:H40 F42 E38:E42 H42 G38:G42 D38:D43">
    <cfRule type="expression" dxfId="2" priority="14">
      <formula>OR($F$19=$D$92,$F$19=$D$95,$F$19=$D$96)</formula>
    </cfRule>
  </conditionalFormatting>
  <conditionalFormatting sqref="C21:D22">
    <cfRule type="expression" dxfId="1" priority="2">
      <formula>OR($F$19=$D$95,$F$19=$D$96)</formula>
    </cfRule>
  </conditionalFormatting>
  <conditionalFormatting sqref="F21:J22">
    <cfRule type="expression" dxfId="0" priority="1">
      <formula>OR($F$19=$D$92,$F$19=$D$93,$F$19=$D$94)</formula>
    </cfRule>
  </conditionalFormatting>
  <dataValidations xWindow="420" yWindow="571" count="22">
    <dataValidation type="whole" allowBlank="1" showInputMessage="1" showErrorMessage="1" sqref="G59:G60">
      <formula1>0</formula1>
      <formula2>1000</formula2>
    </dataValidation>
    <dataValidation type="decimal" allowBlank="1" showInputMessage="1" showErrorMessage="1" sqref="F47">
      <formula1>0</formula1>
      <formula2>50</formula2>
    </dataValidation>
    <dataValidation type="list" allowBlank="1" showErrorMessage="1" prompt="В стандартной комплектации крепление металлорукава dвнутр=10 мм_x000a_" sqref="I55:J55">
      <formula1>$D$114:$D$122</formula1>
    </dataValidation>
    <dataValidation allowBlank="1" showInputMessage="1" showErrorMessage="1" prompt="Уникальный адрес в СИ СЕНС_x000a_Диапазон адресов 1 - 254_x000a_Если по одному ОЛ заказывается несколько устройств, допускается вводить диапазоны адресов:_x000a_1-5, 8-11_x000a_Подробнее см. в &quot;Пояснениях к заполнению&quot;_x000a__x000a_" sqref="F50"/>
    <dataValidation allowBlank="1" showErrorMessage="1" prompt="1. Возможно выбран вариант, не использующий реле. Выберите в качестве параметра реле &quot;Реле не установлено&quot;_x000a_2. Возможно выбран вариант, использующий реле. А параметры реле установлены как &quot;Реле не установлено&quot;. Установите требуеемые параметры реле" sqref="D43"/>
    <dataValidation allowBlank="1" showInputMessage="1" showErrorMessage="1" prompt="Установка по умолчанию - 50%" sqref="D39"/>
    <dataValidation type="list" allowBlank="1" showInputMessage="1" showErrorMessage="1" sqref="E42:F42">
      <formula1>$D$101:$D$106</formula1>
    </dataValidation>
    <dataValidation type="list" allowBlank="1" showInputMessage="1" showErrorMessage="1" sqref="G40:G42 H42 H40">
      <formula1>$D$111:$D$112</formula1>
    </dataValidation>
    <dataValidation type="decimal" allowBlank="1" showInputMessage="1" showErrorMessage="1" sqref="D36:E36">
      <formula1>0</formula1>
      <formula2>100</formula2>
    </dataValidation>
    <dataValidation type="list" allowBlank="1" showInputMessage="1" showErrorMessage="1" sqref="F28:F30 F35:G35 F36">
      <formula1>"по превышению, по снижению"</formula1>
    </dataValidation>
    <dataValidation type="decimal" allowBlank="1" showInputMessage="1" showErrorMessage="1" prompt="Если не требуется - не задавать" sqref="D35:E35">
      <formula1>0</formula1>
      <formula2>100</formula2>
    </dataValidation>
    <dataValidation type="list" allowBlank="1" showInputMessage="1" showErrorMessage="1" sqref="E40:E41 F40">
      <formula1>$D$100:$D$106</formula1>
    </dataValidation>
    <dataValidation allowBlank="1" showInputMessage="1" showErrorMessage="1" prompt="олололол" sqref="M28"/>
    <dataValidation allowBlank="1" showInputMessage="1" showErrorMessage="1" promptTitle="777" prompt="зззззззззззз" sqref="M27"/>
    <dataValidation type="whole" allowBlank="1" showInputMessage="1" showErrorMessage="1" prompt="Если не требуется - не задавать" sqref="D28:E30">
      <formula1>0</formula1>
      <formula2>100</formula2>
    </dataValidation>
    <dataValidation type="whole" allowBlank="1" showInputMessage="1" showErrorMessage="1" sqref="J28">
      <formula1>0</formula1>
      <formula2>100</formula2>
    </dataValidation>
    <dataValidation type="list" allowBlank="1" showInputMessage="1" showErrorMessage="1" sqref="F19:J19">
      <formula1>$D$92:$D$95</formula1>
    </dataValidation>
    <dataValidation type="list" allowBlank="1" showErrorMessage="1" prompt="_x000a_" sqref="E14:F14">
      <formula1>"Метан (СН4),Пропан (С3Н8),Бутан (С4Н10), Гексан (С6Н14),"</formula1>
    </dataValidation>
    <dataValidation allowBlank="1" showErrorMessage="1" prompt="_x000a_" sqref="E15:F15 D40 D37 D31"/>
    <dataValidation allowBlank="1" showErrorMessage="1" sqref="D41:D42"/>
    <dataValidation type="list" allowBlank="1" showInputMessage="1" showErrorMessage="1" sqref="D21">
      <formula1>"нет,есть"</formula1>
    </dataValidation>
    <dataValidation type="list" allowBlank="1" showInputMessage="1" showErrorMessage="1" sqref="H21:J21">
      <formula1>"Через соединительную коробку,Постоянно присоединенным кабелем"</formula1>
    </dataValidation>
  </dataValidations>
  <hyperlinks>
    <hyperlink ref="C87" location="'Пояснения по заполнению'!R1C1" display="Пояснения по заполнению опросного листа на следующем листе файла "/>
  </hyperlinks>
  <pageMargins left="0.31496062992125984" right="0" top="0.27559055118110237" bottom="0.51181102362204722" header="0.47244094488188981" footer="0.15748031496062992"/>
  <pageSetup paperSize="9" scale="69" orientation="portrait" r:id="rId3"/>
  <rowBreaks count="2" manualBreakCount="2">
    <brk id="87" max="16383" man="1"/>
    <brk id="88" max="16383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20"/>
  <sheetViews>
    <sheetView tabSelected="1" zoomScale="130" zoomScaleNormal="130" workbookViewId="0">
      <selection activeCell="A20" sqref="A20"/>
    </sheetView>
  </sheetViews>
  <sheetFormatPr defaultRowHeight="15" x14ac:dyDescent="0.25"/>
  <cols>
    <col min="1" max="1" width="115.85546875" customWidth="1"/>
  </cols>
  <sheetData>
    <row r="1" spans="1:1" ht="34.5" customHeight="1" x14ac:dyDescent="0.25">
      <c r="A1" s="5" t="s">
        <v>40</v>
      </c>
    </row>
    <row r="2" spans="1:1" ht="21.75" customHeight="1" x14ac:dyDescent="0.25">
      <c r="A2" s="4" t="s">
        <v>8</v>
      </c>
    </row>
    <row r="3" spans="1:1" ht="60.75" x14ac:dyDescent="0.25">
      <c r="A3" s="1" t="s">
        <v>10</v>
      </c>
    </row>
    <row r="4" spans="1:1" ht="30.75" customHeight="1" x14ac:dyDescent="0.25">
      <c r="A4" s="4" t="s">
        <v>9</v>
      </c>
    </row>
    <row r="5" spans="1:1" ht="15.75" x14ac:dyDescent="0.25">
      <c r="A5" s="2" t="s">
        <v>24</v>
      </c>
    </row>
    <row r="6" spans="1:1" ht="15.75" x14ac:dyDescent="0.25">
      <c r="A6" s="2" t="s">
        <v>20</v>
      </c>
    </row>
    <row r="7" spans="1:1" ht="46.5" x14ac:dyDescent="0.25">
      <c r="A7" s="2" t="s">
        <v>45</v>
      </c>
    </row>
    <row r="8" spans="1:1" ht="46.5" x14ac:dyDescent="0.25">
      <c r="A8" s="2" t="s">
        <v>41</v>
      </c>
    </row>
    <row r="9" spans="1:1" ht="31.5" x14ac:dyDescent="0.25">
      <c r="A9" s="2" t="s">
        <v>32</v>
      </c>
    </row>
    <row r="10" spans="1:1" ht="46.5" x14ac:dyDescent="0.25">
      <c r="A10" s="2" t="s">
        <v>33</v>
      </c>
    </row>
    <row r="11" spans="1:1" ht="61.5" x14ac:dyDescent="0.25">
      <c r="A11" s="48" t="s">
        <v>26</v>
      </c>
    </row>
    <row r="12" spans="1:1" ht="121.5" customHeight="1" x14ac:dyDescent="0.25">
      <c r="A12" s="79" t="s">
        <v>91</v>
      </c>
    </row>
    <row r="13" spans="1:1" ht="121.5" x14ac:dyDescent="0.25">
      <c r="A13" s="6" t="s">
        <v>25</v>
      </c>
    </row>
    <row r="14" spans="1:1" ht="157.5" customHeight="1" x14ac:dyDescent="0.25">
      <c r="A14" s="82" t="s">
        <v>76</v>
      </c>
    </row>
    <row r="15" spans="1:1" ht="31.5" x14ac:dyDescent="0.25">
      <c r="A15" s="2" t="s">
        <v>77</v>
      </c>
    </row>
    <row r="16" spans="1:1" ht="31.5" x14ac:dyDescent="0.25">
      <c r="A16" s="2" t="s">
        <v>78</v>
      </c>
    </row>
    <row r="17" spans="1:1" ht="31.5" x14ac:dyDescent="0.25">
      <c r="A17" s="2" t="s">
        <v>38</v>
      </c>
    </row>
    <row r="18" spans="1:1" ht="31.5" x14ac:dyDescent="0.25">
      <c r="A18" s="2" t="s">
        <v>39</v>
      </c>
    </row>
    <row r="19" spans="1:1" ht="15.75" x14ac:dyDescent="0.25">
      <c r="A19" s="3"/>
    </row>
    <row r="20" spans="1:1" x14ac:dyDescent="0.25">
      <c r="A20" s="109" t="s">
        <v>79</v>
      </c>
    </row>
  </sheetData>
  <sheetProtection selectLockedCells="1" selectUnlockedCells="1"/>
  <customSheetViews>
    <customSheetView guid="{5E0B3BB5-CA15-4E29-9F54-F2175EE170A2}">
      <pageMargins left="0.7" right="0.7" top="0.75" bottom="0.75" header="0.3" footer="0.3"/>
    </customSheetView>
    <customSheetView guid="{30FF20D5-3911-424E-9382-441F659ED31C}" scale="200" fitToPage="1">
      <selection sqref="A1:IV65536"/>
      <pageMargins left="0.70866141732283472" right="0.70866141732283472" top="0.74803149606299213" bottom="0.74803149606299213" header="0.31496062992125984" footer="0.31496062992125984"/>
      <pageSetup paperSize="9" fitToHeight="2" orientation="portrait" verticalDpi="0" r:id="rId1"/>
    </customSheetView>
  </customSheetViews>
  <hyperlinks>
    <hyperlink ref="A20" location="'Опросный лист'!R1C1" display="Вернуться к опросному листу"/>
  </hyperlinks>
  <pageMargins left="0.70866141732283472" right="0.70866141732283472" top="0.74803149606299213" bottom="0.74803149606299213" header="0.31496062992125984" footer="0.31496062992125984"/>
  <pageSetup paperSize="9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Опросный лист</vt:lpstr>
      <vt:lpstr>Пояснения по заполнению</vt:lpstr>
      <vt:lpstr>№_реле</vt:lpstr>
      <vt:lpstr>'Опросный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Веков Д.Л.</dc:creator>
  <cp:lastModifiedBy>Богданов</cp:lastModifiedBy>
  <cp:lastPrinted>2018-03-05T07:47:57Z</cp:lastPrinted>
  <dcterms:created xsi:type="dcterms:W3CDTF">2013-07-27T19:09:17Z</dcterms:created>
  <dcterms:modified xsi:type="dcterms:W3CDTF">2021-03-27T09:56:09Z</dcterms:modified>
</cp:coreProperties>
</file>